
<file path=[Content_Types].xml><?xml version="1.0" encoding="utf-8"?>
<Types xmlns="http://schemas.openxmlformats.org/package/2006/content-types">
  <Default Extension="bin" ContentType="application/vnd.openxmlformats-officedocument.spreadsheetml.printerSettings"/>
  <Default Extension="tmp"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firstSheet="4" activeTab="10"/>
  </bookViews>
  <sheets>
    <sheet name="COVER" sheetId="25" r:id="rId1"/>
    <sheet name="Basement" sheetId="21" r:id="rId2"/>
    <sheet name="GROUND F" sheetId="10" r:id="rId3"/>
    <sheet name="1st floor" sheetId="13" r:id="rId4"/>
    <sheet name="2nd floor" sheetId="14" r:id="rId5"/>
    <sheet name="3rd floor" sheetId="12" r:id="rId6"/>
    <sheet name="4TH FLOOR" sheetId="20" r:id="rId7"/>
    <sheet name="stair,ramp n railings" sheetId="19" r:id="rId8"/>
    <sheet name="MAIN SUMMARY" sheetId="17" r:id="rId9"/>
    <sheet name="PC SUMS" sheetId="15" r:id="rId10"/>
    <sheet name="GRAND SUMMARY" sheetId="28" r:id="rId11"/>
    <sheet name="workings" sheetId="11" r:id="rId12"/>
  </sheets>
  <definedNames>
    <definedName name="_xlnm.Print_Area" localSheetId="10">'GRAND SUMMARY'!$A$1:$D$47</definedName>
    <definedName name="_xlnm.Print_Area" localSheetId="9">'PC SUMS'!$A$1:$F$573</definedName>
  </definedNames>
  <calcPr calcId="145621"/>
</workbook>
</file>

<file path=xl/calcChain.xml><?xml version="1.0" encoding="utf-8"?>
<calcChain xmlns="http://schemas.openxmlformats.org/spreadsheetml/2006/main">
  <c r="I99" i="15" l="1"/>
  <c r="I91" i="15"/>
  <c r="C433" i="14" l="1"/>
  <c r="B629" i="20"/>
  <c r="C132" i="10" l="1"/>
  <c r="C150" i="12" l="1"/>
  <c r="C154" i="12"/>
  <c r="C146" i="12"/>
  <c r="C131" i="12"/>
  <c r="C115" i="12"/>
  <c r="C132" i="20"/>
  <c r="C149" i="20" s="1"/>
  <c r="C116" i="20"/>
  <c r="C60" i="21"/>
  <c r="C129" i="12" l="1"/>
  <c r="C601" i="13"/>
  <c r="C409" i="21"/>
  <c r="D17" i="28" l="1"/>
  <c r="C14" i="14" l="1"/>
  <c r="C19" i="14" s="1"/>
  <c r="B14" i="14"/>
  <c r="B14" i="12" s="1"/>
  <c r="C19" i="13"/>
  <c r="B19" i="13"/>
  <c r="B19" i="14" s="1"/>
  <c r="B21" i="12" s="1"/>
  <c r="C239" i="10"/>
  <c r="C108" i="10"/>
  <c r="B84" i="10"/>
  <c r="C62" i="21"/>
  <c r="C107" i="19"/>
  <c r="C64" i="19"/>
  <c r="C103" i="19" s="1"/>
  <c r="C62" i="19"/>
  <c r="C25" i="19"/>
  <c r="C60" i="19" s="1"/>
  <c r="C101" i="19" s="1"/>
  <c r="C17" i="19"/>
  <c r="C21" i="19" s="1"/>
  <c r="C14" i="12" l="1"/>
  <c r="C21" i="12" s="1"/>
  <c r="B587" i="10" l="1"/>
  <c r="B645" i="10" s="1"/>
  <c r="B704" i="10" s="1"/>
  <c r="C465" i="20" l="1"/>
  <c r="C630" i="12"/>
  <c r="C529" i="14"/>
  <c r="C687" i="13"/>
  <c r="C653" i="13" l="1"/>
  <c r="C135" i="10" l="1"/>
  <c r="C116" i="10"/>
  <c r="C112" i="10"/>
  <c r="C110" i="10"/>
  <c r="C95" i="10"/>
  <c r="C18" i="10"/>
  <c r="C59" i="10" s="1"/>
  <c r="C61" i="10" s="1"/>
  <c r="C479" i="21" l="1"/>
  <c r="C445" i="21"/>
  <c r="C439" i="21"/>
  <c r="C416" i="21"/>
  <c r="C457" i="21" l="1"/>
  <c r="B455" i="21"/>
  <c r="C451" i="21"/>
  <c r="C463" i="21" s="1"/>
  <c r="C186" i="21"/>
  <c r="C166" i="21"/>
  <c r="C160" i="21" l="1"/>
  <c r="C156" i="21"/>
  <c r="C145" i="21"/>
  <c r="C147" i="21"/>
  <c r="C109" i="21"/>
  <c r="C107" i="21"/>
  <c r="C101" i="10" s="1"/>
  <c r="C103" i="21"/>
  <c r="C101" i="21"/>
  <c r="C99" i="21"/>
  <c r="C76" i="21"/>
  <c r="C88" i="10" s="1"/>
  <c r="F193" i="11"/>
  <c r="F192" i="11"/>
  <c r="F194" i="11" s="1"/>
  <c r="C74" i="21" s="1"/>
  <c r="C86" i="10" s="1"/>
  <c r="C72" i="21"/>
  <c r="C31" i="21"/>
  <c r="C27" i="21"/>
  <c r="C25" i="21"/>
  <c r="C23" i="21"/>
  <c r="C24" i="10"/>
  <c r="E193" i="11"/>
  <c r="E192" i="11"/>
  <c r="C18" i="21"/>
  <c r="C16" i="21"/>
  <c r="C151" i="21" l="1"/>
  <c r="C119" i="21"/>
  <c r="C111" i="21"/>
  <c r="C103" i="10" s="1"/>
  <c r="C164" i="21"/>
  <c r="C149" i="21"/>
  <c r="C129" i="21"/>
  <c r="C12" i="21"/>
  <c r="D107" i="21"/>
  <c r="D76" i="21"/>
  <c r="D66" i="21"/>
  <c r="C66" i="21"/>
  <c r="D56" i="21"/>
  <c r="C14" i="21" l="1"/>
  <c r="C33" i="21" l="1"/>
  <c r="C33" i="20" l="1"/>
  <c r="C12" i="20"/>
  <c r="B178" i="11"/>
  <c r="C26" i="20" s="1"/>
  <c r="F178" i="11"/>
  <c r="F177" i="11"/>
  <c r="B177" i="11" s="1"/>
  <c r="C24" i="20" s="1"/>
  <c r="F176" i="11"/>
  <c r="B176" i="11" s="1"/>
  <c r="C22" i="20" s="1"/>
  <c r="F175" i="11"/>
  <c r="B175" i="11" s="1"/>
  <c r="C20" i="20" s="1"/>
  <c r="D167" i="11"/>
  <c r="D164" i="11"/>
  <c r="D160" i="11"/>
  <c r="D169" i="11" s="1"/>
  <c r="C35" i="20" s="1"/>
  <c r="C167" i="11"/>
  <c r="C169" i="11" s="1"/>
  <c r="C14" i="20" s="1"/>
  <c r="C164" i="11"/>
  <c r="C160" i="11"/>
  <c r="C16" i="20"/>
  <c r="C126" i="20" s="1"/>
  <c r="G154" i="11"/>
  <c r="C67" i="20" s="1"/>
  <c r="E154" i="11"/>
  <c r="C65" i="20" s="1"/>
  <c r="B154" i="11"/>
  <c r="C403" i="20" l="1"/>
  <c r="C459" i="20"/>
  <c r="C130" i="20"/>
  <c r="C37" i="20"/>
  <c r="C30" i="20"/>
  <c r="B151" i="19"/>
  <c r="C41" i="19"/>
  <c r="D37" i="19"/>
  <c r="G146" i="11"/>
  <c r="C65" i="12" s="1"/>
  <c r="E146" i="11"/>
  <c r="C63" i="12" s="1"/>
  <c r="B146" i="11"/>
  <c r="G132" i="11"/>
  <c r="F133" i="11" s="1"/>
  <c r="C134" i="11"/>
  <c r="C133" i="11"/>
  <c r="C471" i="20" l="1"/>
  <c r="C59" i="12"/>
  <c r="C624" i="12" s="1"/>
  <c r="C413" i="20"/>
  <c r="C147" i="20"/>
  <c r="C135" i="11"/>
  <c r="B136" i="11" s="1"/>
  <c r="H129" i="11"/>
  <c r="C66" i="14" s="1"/>
  <c r="E120" i="11"/>
  <c r="G129" i="11"/>
  <c r="C64" i="14" s="1"/>
  <c r="E129" i="11"/>
  <c r="C62" i="14" s="1"/>
  <c r="B129" i="11"/>
  <c r="C58" i="14" l="1"/>
  <c r="C465" i="14" s="1"/>
  <c r="C475" i="14" s="1"/>
  <c r="C523" i="14"/>
  <c r="C569" i="12"/>
  <c r="C636" i="12"/>
  <c r="G121" i="11"/>
  <c r="C66" i="13" s="1"/>
  <c r="E121" i="11"/>
  <c r="C64" i="13" s="1"/>
  <c r="B121" i="11"/>
  <c r="C535" i="14" l="1"/>
  <c r="C579" i="12"/>
  <c r="C60" i="13"/>
  <c r="C647" i="13"/>
  <c r="C37" i="12"/>
  <c r="C35" i="12"/>
  <c r="C34" i="12"/>
  <c r="C29" i="12"/>
  <c r="C27" i="12"/>
  <c r="C25" i="12"/>
  <c r="C23" i="12"/>
  <c r="C12" i="12"/>
  <c r="C10" i="12"/>
  <c r="C36" i="14"/>
  <c r="C34" i="14"/>
  <c r="C32" i="14"/>
  <c r="C27" i="14"/>
  <c r="C25" i="14"/>
  <c r="C23" i="14"/>
  <c r="C21" i="14"/>
  <c r="C16" i="14"/>
  <c r="C12" i="14"/>
  <c r="C10" i="14"/>
  <c r="C37" i="13"/>
  <c r="C35" i="13"/>
  <c r="C33" i="13"/>
  <c r="C27" i="13"/>
  <c r="C25" i="13"/>
  <c r="C23" i="13"/>
  <c r="C21" i="13"/>
  <c r="C15" i="13"/>
  <c r="C11" i="13"/>
  <c r="C9" i="13"/>
  <c r="C675" i="13" l="1"/>
  <c r="C945" i="10" l="1"/>
  <c r="C340" i="10" l="1"/>
  <c r="C115" i="11"/>
  <c r="C334" i="10" s="1"/>
  <c r="C102" i="11"/>
  <c r="C330" i="10" s="1"/>
  <c r="B106" i="11"/>
  <c r="B109" i="11" s="1"/>
  <c r="B100" i="11"/>
  <c r="C342" i="10" s="1"/>
  <c r="C100" i="11" l="1"/>
  <c r="C328" i="10" s="1"/>
  <c r="C885" i="10" s="1"/>
  <c r="C895" i="10" s="1"/>
  <c r="C109" i="11"/>
  <c r="C344" i="10"/>
  <c r="C336" i="10" l="1"/>
  <c r="C940" i="10" l="1"/>
  <c r="C951" i="10" s="1"/>
  <c r="C65" i="11"/>
  <c r="D65" i="11" s="1"/>
  <c r="C64" i="11"/>
  <c r="D64" i="11" s="1"/>
  <c r="C63" i="11"/>
  <c r="C70" i="11"/>
  <c r="D70" i="11" s="1"/>
  <c r="C71" i="11"/>
  <c r="C69" i="11"/>
  <c r="C68" i="11"/>
  <c r="D68" i="11" s="1"/>
  <c r="C251" i="10"/>
  <c r="C276" i="10"/>
  <c r="C274" i="10"/>
  <c r="D63" i="11" l="1"/>
  <c r="C195" i="11"/>
  <c r="D195" i="11" s="1"/>
  <c r="C125" i="21" s="1"/>
  <c r="D71" i="11"/>
  <c r="B77" i="11" s="1"/>
  <c r="C197" i="11"/>
  <c r="D197" i="11" s="1"/>
  <c r="C121" i="21" s="1"/>
  <c r="D69" i="11"/>
  <c r="B75" i="11" s="1"/>
  <c r="C196" i="11"/>
  <c r="D196" i="11" s="1"/>
  <c r="C123" i="21" s="1"/>
  <c r="C32" i="12"/>
  <c r="C30" i="13"/>
  <c r="C30" i="14"/>
  <c r="C39" i="12"/>
  <c r="C39" i="13"/>
  <c r="C38" i="14"/>
  <c r="C43" i="12"/>
  <c r="C42" i="14"/>
  <c r="C43" i="13"/>
  <c r="B76" i="11"/>
  <c r="B74" i="11"/>
  <c r="C151" i="10"/>
  <c r="C155" i="10" s="1"/>
  <c r="D34" i="11" l="1"/>
  <c r="D33" i="11"/>
  <c r="D32" i="11"/>
  <c r="D31" i="11"/>
  <c r="D30" i="11"/>
  <c r="D29" i="11"/>
  <c r="F26" i="11"/>
  <c r="F25" i="11"/>
  <c r="F24" i="11"/>
  <c r="F23" i="11"/>
  <c r="G26" i="11"/>
  <c r="G25" i="11"/>
  <c r="G24" i="11"/>
  <c r="G23" i="11"/>
  <c r="G22" i="11"/>
  <c r="H26" i="11"/>
  <c r="H25" i="11"/>
  <c r="H24" i="11"/>
  <c r="H23" i="11"/>
  <c r="H22" i="11"/>
  <c r="C22" i="10"/>
  <c r="G27" i="11" l="1"/>
  <c r="D35" i="11"/>
  <c r="H27" i="11"/>
  <c r="C972" i="10"/>
  <c r="F22" i="11"/>
  <c r="F27" i="11" s="1"/>
  <c r="E15" i="11"/>
  <c r="B7" i="11"/>
  <c r="C161" i="10" l="1"/>
  <c r="C63" i="10"/>
  <c r="C81" i="10" s="1"/>
  <c r="D13" i="28" l="1"/>
  <c r="D46" i="28" s="1"/>
  <c r="B43" i="28" s="1"/>
</calcChain>
</file>

<file path=xl/sharedStrings.xml><?xml version="1.0" encoding="utf-8"?>
<sst xmlns="http://schemas.openxmlformats.org/spreadsheetml/2006/main" count="4506" uniqueCount="1129">
  <si>
    <t>Item</t>
  </si>
  <si>
    <t>Description</t>
  </si>
  <si>
    <t>Qty</t>
  </si>
  <si>
    <t>Unit</t>
  </si>
  <si>
    <t>Rate</t>
  </si>
  <si>
    <t>Kshs</t>
  </si>
  <si>
    <t>A</t>
  </si>
  <si>
    <t>SUBSTRUCTURES (ALL PROVISIONAL)</t>
  </si>
  <si>
    <t>Carried to Collection</t>
  </si>
  <si>
    <t>B</t>
  </si>
  <si>
    <t>C</t>
  </si>
  <si>
    <t>D</t>
  </si>
  <si>
    <t>E</t>
  </si>
  <si>
    <t>F</t>
  </si>
  <si>
    <t>G</t>
  </si>
  <si>
    <t>H</t>
  </si>
  <si>
    <t>I</t>
  </si>
  <si>
    <t>J</t>
  </si>
  <si>
    <t>K</t>
  </si>
  <si>
    <t>L</t>
  </si>
  <si>
    <t>M</t>
  </si>
  <si>
    <t>N</t>
  </si>
  <si>
    <t>SM</t>
  </si>
  <si>
    <t>CM</t>
  </si>
  <si>
    <t>NO</t>
  </si>
  <si>
    <t>Damp proof membrane</t>
  </si>
  <si>
    <t>Concrete work</t>
  </si>
  <si>
    <t>described in:</t>
  </si>
  <si>
    <t>Column bases</t>
  </si>
  <si>
    <t>Columns</t>
  </si>
  <si>
    <t>KG</t>
  </si>
  <si>
    <t>O</t>
  </si>
  <si>
    <t>P</t>
  </si>
  <si>
    <t>COLLECTION</t>
  </si>
  <si>
    <t>Sawn formwork as described to:</t>
  </si>
  <si>
    <t>From above</t>
  </si>
  <si>
    <t>ELEMENT NO 3</t>
  </si>
  <si>
    <t>CONCRETE SUPERSTRUCTURE</t>
  </si>
  <si>
    <t xml:space="preserve">Columns    </t>
  </si>
  <si>
    <t>Sides and soffits of horizontal suspended beams</t>
  </si>
  <si>
    <t>LM</t>
  </si>
  <si>
    <t>ELEMENT NO 4</t>
  </si>
  <si>
    <t>WALLING</t>
  </si>
  <si>
    <t>ELEMENT NO 5</t>
  </si>
  <si>
    <t>DOORS</t>
  </si>
  <si>
    <t>WINDOWS</t>
  </si>
  <si>
    <t>Finishes</t>
  </si>
  <si>
    <t>FINISHES</t>
  </si>
  <si>
    <t>Ceiling</t>
  </si>
  <si>
    <t>SUBSTRUCTURES</t>
  </si>
  <si>
    <t>Staircase finishes</t>
  </si>
  <si>
    <t>SUMMARY</t>
  </si>
  <si>
    <t>Disposal of water</t>
  </si>
  <si>
    <t>Planking and strutting</t>
  </si>
  <si>
    <t>Allow for maintaining and supporting sides of  all excavations and for keeping the same free from fallen materials</t>
  </si>
  <si>
    <t>ELEMENT NO.1</t>
  </si>
  <si>
    <t>Horizontal concrete soffits</t>
  </si>
  <si>
    <t>Cement and sand (1:4) screed as described in:</t>
  </si>
  <si>
    <t>Total Carried to Summary</t>
  </si>
  <si>
    <t>ELEMENT NO 2</t>
  </si>
  <si>
    <t>ELEMENT NO 6</t>
  </si>
  <si>
    <t>12mm Thick cement/lime/sand (1:1:6) plaster as  described  on:</t>
  </si>
  <si>
    <t xml:space="preserve">FINISHES </t>
  </si>
  <si>
    <t>Kshs.</t>
  </si>
  <si>
    <t>Render to Plinth</t>
  </si>
  <si>
    <t>Vertical edges of suspended slab 75 - 150mm high</t>
  </si>
  <si>
    <t>200 mm Thick walling</t>
  </si>
  <si>
    <t>Excavate pit to receive column bases commencing  at reduced levels  not exceeding 1.50 metres deep.</t>
  </si>
  <si>
    <t>Return, fill and ram selected excavated material around foundations, columns including compacting in 300mm thick layers to make up levels.</t>
  </si>
  <si>
    <t>Hardcore as described</t>
  </si>
  <si>
    <t>Allow for keeping the whole of the excavations free from water and mud by pumping  paling or other approved means</t>
  </si>
  <si>
    <t>Two coat external cement and sand render (1:4) with wood float finish</t>
  </si>
  <si>
    <t>Hessian based 3 ply bituminous felt horizontal damp proof course to B.S 743, Type "A" weighing not less than 3.8kq per mm2 bedded and levelled in cement and sand (1:3) mortar as described (measured net allow for laps )</t>
  </si>
  <si>
    <t>Internal</t>
  </si>
  <si>
    <t>External</t>
  </si>
  <si>
    <t>50 mm Thick stone dust/murram blinding to surfaces of hardcore filling, levelled and compacted as necessary</t>
  </si>
  <si>
    <t>Load bearing quarry dressed natural stone bedded and jointed in cement and sand (1:3) mortar; 25 mm x 20 gauge hoop iron reinforcement at every alternate course as described in:</t>
  </si>
  <si>
    <t>Vertical edges of floor bed 75 - 150 mm high</t>
  </si>
  <si>
    <t>12 mm Thick to walls</t>
  </si>
  <si>
    <t>8 mm Ditto</t>
  </si>
  <si>
    <t xml:space="preserve">200 mm Thick walling </t>
  </si>
  <si>
    <t>Vertical sides of column</t>
  </si>
  <si>
    <t>6mm Thick modified APP membrane in two layers with mineral finish and polyester internal carrier : bonded to first in accordance with manufacturer's printed instructions : by an approved specialist Sub-Contractor: on screed (measured separately): to provide10 year guarantee (provisional)</t>
  </si>
  <si>
    <t>150 mm high skirting</t>
  </si>
  <si>
    <t>Angle flushing</t>
  </si>
  <si>
    <t>Chasing to wall</t>
  </si>
  <si>
    <t>16 mm Ditto</t>
  </si>
  <si>
    <t>MAIN SUMMARY</t>
  </si>
  <si>
    <t>200mm Thick walling</t>
  </si>
  <si>
    <t>Internal Finishes</t>
  </si>
  <si>
    <t>No</t>
  </si>
  <si>
    <t>1000 Gauge polythene or other equal and approved damp proof membrane to BS 3012 laid over blinded hardcore (m.s) with 300 mm side and end laps (measured net-allow for laps)</t>
  </si>
  <si>
    <t xml:space="preserve">6mm "Cabroshield APP" or equal and approved membrane applied to flat roof </t>
  </si>
  <si>
    <t>Load surplus excavated materials and cart away to spoil heaps on site  not exceeding 150mm metres  distance</t>
  </si>
  <si>
    <t>ASPHALT AND RELATED WORKS</t>
  </si>
  <si>
    <t>Cement / Sand / Pumice (1:1:6 ) light weight waterproof screeds as described;</t>
  </si>
  <si>
    <t>Cement and sand ( 1:3) as described in</t>
  </si>
  <si>
    <t>Heavy duty  tropicalized mastic asphalt tanking to BS 1097 table 1 as " Kenbro industries limited PO Box 41277-00100 Nairobi", or equal and approved as described</t>
  </si>
  <si>
    <t xml:space="preserve"> 75 x75 mm Angle fillet</t>
  </si>
  <si>
    <t>Flat roof covering</t>
  </si>
  <si>
    <t>Sundry works</t>
  </si>
  <si>
    <t>ELEMENT NO.2</t>
  </si>
  <si>
    <t>ELEMENT NO. 3</t>
  </si>
  <si>
    <t>Standard precast concrete units finished fair on all exposed surfaces as described:</t>
  </si>
  <si>
    <t>50 mm (Average) Light weight screed to fall to receive APP water proofing</t>
  </si>
  <si>
    <t>15 mm Thick render to stone wall surfaces</t>
  </si>
  <si>
    <t>20 mm Thick overall  in two coats on glass fibre mat underlay on colas prime PF4 at 0.2 let/m2 on plastered wall surfaces (ms)</t>
  </si>
  <si>
    <t>Oversite excavations</t>
  </si>
  <si>
    <t xml:space="preserve">Excavate oversite 150mm deep average to remove top vegetable soil, wheel and deposit on site as directed </t>
  </si>
  <si>
    <t xml:space="preserve">Excavations and Earthwork </t>
  </si>
  <si>
    <t>300mm Thick  (average) hand packed hardcore filling in 150mm thick layers rolled and compacted to make levels to approval</t>
  </si>
  <si>
    <t>Ditto but curved to varius radii on plan</t>
  </si>
  <si>
    <t>16 mm Diameter bars</t>
  </si>
  <si>
    <t>Prepare and apply two coats bitumastic paint externally on:</t>
  </si>
  <si>
    <t>Rendered walls</t>
  </si>
  <si>
    <t>Splash apron</t>
  </si>
  <si>
    <t>600 x 600 mm Paving slabs jointed and key pointed in cement and sand (1:3) mortar on and including 50 mm thick river sand or quarry chippings bed</t>
  </si>
  <si>
    <t>Vibrated reinforced concrete grade  20/20 mm as before described in:</t>
  </si>
  <si>
    <t>Horizontal beams</t>
  </si>
  <si>
    <t>Amount
Kshs</t>
  </si>
  <si>
    <t>Rate
Kshs.</t>
  </si>
  <si>
    <t>Sm</t>
  </si>
  <si>
    <t>Cm</t>
  </si>
  <si>
    <t>Element No.1</t>
  </si>
  <si>
    <t>Total Substructures carried to Summary</t>
  </si>
  <si>
    <t>Excavate oversite commencing from stripped level average depth 300mm but not exceeding 1.5m deep</t>
  </si>
  <si>
    <t>Total carried to collection</t>
  </si>
  <si>
    <t>Total carried to Collection</t>
  </si>
  <si>
    <t>Kgs</t>
  </si>
  <si>
    <t>Vibrated reinforced  concrete Class 20/20 mm (Mix 1:2:4) as described in:</t>
  </si>
  <si>
    <t>Mesh fabric reinforcement to BS 4483 set in concrete with 150 mm side and end laps (measured net-allow for laps)</t>
  </si>
  <si>
    <t xml:space="preserve">B.R.C Ref: A 142 Weighing 2.22 Kgs per square metre </t>
  </si>
  <si>
    <t xml:space="preserve">Ditto columns </t>
  </si>
  <si>
    <t>Vertical sides of  Foundation ground beam</t>
  </si>
  <si>
    <t>Lm</t>
  </si>
  <si>
    <t>site clearance</t>
  </si>
  <si>
    <t>sm</t>
  </si>
  <si>
    <t xml:space="preserve">excavation </t>
  </si>
  <si>
    <t>top soil</t>
  </si>
  <si>
    <t>reduce level</t>
  </si>
  <si>
    <t>cm</t>
  </si>
  <si>
    <t>columns</t>
  </si>
  <si>
    <t>E 1.5 bn.ex 3</t>
  </si>
  <si>
    <t>n.ex 1.5M</t>
  </si>
  <si>
    <t>Site clearance</t>
  </si>
  <si>
    <t>Maintaining and supporting sides and keeping free from running water, mud and fallen material</t>
  </si>
  <si>
    <t>50 mm thick to column bases</t>
  </si>
  <si>
    <t>450mm high ground beam</t>
  </si>
  <si>
    <t>150 mm Thick floor slab</t>
  </si>
  <si>
    <t>Vertical sides of column Bases</t>
  </si>
  <si>
    <t>concrete blinding(bases)</t>
  </si>
  <si>
    <t>bases</t>
  </si>
  <si>
    <t>slab</t>
  </si>
  <si>
    <t>size</t>
  </si>
  <si>
    <t>no.</t>
  </si>
  <si>
    <t>columns bases</t>
  </si>
  <si>
    <t>4x4</t>
  </si>
  <si>
    <t>5x5</t>
  </si>
  <si>
    <t>cols</t>
  </si>
  <si>
    <t>400x400</t>
  </si>
  <si>
    <t>600x600</t>
  </si>
  <si>
    <t>7x7</t>
  </si>
  <si>
    <t>800x800</t>
  </si>
  <si>
    <t>2.5x2.5</t>
  </si>
  <si>
    <t>.6 dia</t>
  </si>
  <si>
    <t>1dia</t>
  </si>
  <si>
    <t>ground beam</t>
  </si>
  <si>
    <t>peri</t>
  </si>
  <si>
    <t>450x200</t>
  </si>
  <si>
    <t>paving slab</t>
  </si>
  <si>
    <t>area</t>
  </si>
  <si>
    <t>VRC class 20/20</t>
  </si>
  <si>
    <t>25 mm Diameter bars</t>
  </si>
  <si>
    <t>FORMWORK</t>
  </si>
  <si>
    <t>col,bases</t>
  </si>
  <si>
    <t>concrete to col bases</t>
  </si>
  <si>
    <t>type</t>
  </si>
  <si>
    <t>no</t>
  </si>
  <si>
    <t>class20/20</t>
  </si>
  <si>
    <t>B4</t>
  </si>
  <si>
    <t>B3</t>
  </si>
  <si>
    <t>6X6X1.2</t>
  </si>
  <si>
    <t>4x4X.6</t>
  </si>
  <si>
    <t>B2</t>
  </si>
  <si>
    <t>5X5X1.0</t>
  </si>
  <si>
    <t>B1</t>
  </si>
  <si>
    <t>7X7X1.2</t>
  </si>
  <si>
    <t>FORMW</t>
  </si>
  <si>
    <t>B5</t>
  </si>
  <si>
    <t>2.5X2.5X.6</t>
  </si>
  <si>
    <t>COLS</t>
  </si>
  <si>
    <t>exc</t>
  </si>
  <si>
    <t>50 mm thick to foundation strip</t>
  </si>
  <si>
    <t>B21</t>
  </si>
  <si>
    <t>20 mm Diameter bars</t>
  </si>
  <si>
    <t>y6</t>
  </si>
  <si>
    <t>y8</t>
  </si>
  <si>
    <t>y10</t>
  </si>
  <si>
    <t>Y12</t>
  </si>
  <si>
    <t>Y16</t>
  </si>
  <si>
    <t>Y20</t>
  </si>
  <si>
    <t>Y25</t>
  </si>
  <si>
    <t>GROUND FLOOR</t>
  </si>
  <si>
    <t>cols type</t>
  </si>
  <si>
    <t>concrete</t>
  </si>
  <si>
    <t>form</t>
  </si>
  <si>
    <t>col.1</t>
  </si>
  <si>
    <t>col.2</t>
  </si>
  <si>
    <t>col.3</t>
  </si>
  <si>
    <t>col.4</t>
  </si>
  <si>
    <t>col.5</t>
  </si>
  <si>
    <t>beams</t>
  </si>
  <si>
    <t>750x300</t>
  </si>
  <si>
    <t>600m</t>
  </si>
  <si>
    <t>600x200</t>
  </si>
  <si>
    <t>400m</t>
  </si>
  <si>
    <t>550x200</t>
  </si>
  <si>
    <t>600x300</t>
  </si>
  <si>
    <t>250m</t>
  </si>
  <si>
    <t>50m</t>
  </si>
  <si>
    <t>reinforcements</t>
  </si>
  <si>
    <t>lm</t>
  </si>
  <si>
    <t>T25</t>
  </si>
  <si>
    <t>T16</t>
  </si>
  <si>
    <t>T8</t>
  </si>
  <si>
    <t>kgs</t>
  </si>
  <si>
    <t>Formwork as described in;</t>
  </si>
  <si>
    <t>25 mm Ditto</t>
  </si>
  <si>
    <t>T20</t>
  </si>
  <si>
    <t>TOTALS</t>
  </si>
  <si>
    <t>20 mm Ditto</t>
  </si>
  <si>
    <t>Total Superstructures Concrete carried to Summary</t>
  </si>
  <si>
    <t>Horizontal soffits of suspended hollo block slab</t>
  </si>
  <si>
    <t>150 mm Thick horizontal suspended hollow block slab complete with reinforcements</t>
  </si>
  <si>
    <t>Ground floor walling</t>
  </si>
  <si>
    <t>N/W WING</t>
  </si>
  <si>
    <t>PERIMETER</t>
  </si>
  <si>
    <t>S/E WING</t>
  </si>
  <si>
    <t>Total</t>
  </si>
  <si>
    <t>external 200mm</t>
  </si>
  <si>
    <t>external 300</t>
  </si>
  <si>
    <t>s/e wing</t>
  </si>
  <si>
    <t>n/w wing</t>
  </si>
  <si>
    <t>internal walls 100mm thick</t>
  </si>
  <si>
    <t>200mm thick internal walls</t>
  </si>
  <si>
    <t>all</t>
  </si>
  <si>
    <t>headroom</t>
  </si>
  <si>
    <t>total</t>
  </si>
  <si>
    <t>Ditto but 300 thick</t>
  </si>
  <si>
    <t>Ditto but 100 thick</t>
  </si>
  <si>
    <t xml:space="preserve">300mm Wide </t>
  </si>
  <si>
    <t>Ditto but 200 thick</t>
  </si>
  <si>
    <t>External  Wall Finishes</t>
  </si>
  <si>
    <t>External painting</t>
  </si>
  <si>
    <t>Prepare and apply three coats of exterior quality paint to;</t>
  </si>
  <si>
    <t>Floor finishes</t>
  </si>
  <si>
    <t>Cement sand screed mix 1:4 as described</t>
  </si>
  <si>
    <t>100X10mm skirting to match</t>
  </si>
  <si>
    <t>Wall Finishes</t>
  </si>
  <si>
    <t>Plaster:9mm first coat of cement/lime putty/sand (1:2:9):3mm second coat of cement/lime putty/sand(1:1:6) steel trowelled ;on masonry or concrete to;</t>
  </si>
  <si>
    <t>12mm thick to walls and window reveals</t>
  </si>
  <si>
    <t>6mm thick to receive wall tiles</t>
  </si>
  <si>
    <t>330X330X6mm thick non slip ceramic wall tiles</t>
  </si>
  <si>
    <t>Painting to walls</t>
  </si>
  <si>
    <t>Prepare surfaces and apply one coat (undercoat) and two coats first grade vinyl emulsion  paint as "Crown Paints" or other equal and approved on plastered masonry or concrete surfacest to;</t>
  </si>
  <si>
    <t>Walls;internally</t>
  </si>
  <si>
    <t>Cement sand plaster mix (1:4) as described in;</t>
  </si>
  <si>
    <t>Soffits of suspended slab</t>
  </si>
  <si>
    <t>Painting</t>
  </si>
  <si>
    <t>Plastered ceiling soffits</t>
  </si>
  <si>
    <t>BILL NO.2</t>
  </si>
  <si>
    <t>PRIME COST AND PROVISIONAL SUMS</t>
  </si>
  <si>
    <t>%</t>
  </si>
  <si>
    <t>Collection</t>
  </si>
  <si>
    <t xml:space="preserve">Add for profit </t>
  </si>
  <si>
    <t xml:space="preserve">Allow for general and special attendance </t>
  </si>
  <si>
    <t>Carried Forward to Summary</t>
  </si>
  <si>
    <t xml:space="preserve">Carried Forward to Summary </t>
  </si>
  <si>
    <t>Back filling and disposal of excavated materials</t>
  </si>
  <si>
    <t>200mm thick natural foundation wall</t>
  </si>
  <si>
    <t>p</t>
  </si>
  <si>
    <t>height</t>
  </si>
  <si>
    <t>internal 200mm</t>
  </si>
  <si>
    <t>internal 100mm</t>
  </si>
  <si>
    <t>h</t>
  </si>
  <si>
    <t>external first floor walling2oomm</t>
  </si>
  <si>
    <t>first floor</t>
  </si>
  <si>
    <t>second floor</t>
  </si>
  <si>
    <t>Ditto but 150 thick</t>
  </si>
  <si>
    <t>MAIN BUILDING WORKS</t>
  </si>
  <si>
    <t>SECTION NO;</t>
  </si>
  <si>
    <t>FIRST FLOOR</t>
  </si>
  <si>
    <t>SECOND FLOOR</t>
  </si>
  <si>
    <t>THIRD FLOOR</t>
  </si>
  <si>
    <t>BASEMENT</t>
  </si>
  <si>
    <t>THIRD floor</t>
  </si>
  <si>
    <t>Disposal of excavated materials</t>
  </si>
  <si>
    <t>Total carried to collection below</t>
  </si>
  <si>
    <t>From page 1</t>
  </si>
  <si>
    <t>From page 3</t>
  </si>
  <si>
    <t>Staircase and Railings</t>
  </si>
  <si>
    <t>Vibrated reinforced concrete class 20/20 (1:2:4 mix) as described in:</t>
  </si>
  <si>
    <t>150mm Thick landing</t>
  </si>
  <si>
    <t>Sloping open edges of staircase 200-300mm girth including cutting to profile of steps</t>
  </si>
  <si>
    <t>32mm Thick ditto but to 300mm wide treads</t>
  </si>
  <si>
    <t>20mm Thick ditto to 150mm high risers</t>
  </si>
  <si>
    <t>Slopping ditto</t>
  </si>
  <si>
    <t>Sloping open edges of staircase 300mm wide average</t>
  </si>
  <si>
    <t>Carried to collection</t>
  </si>
  <si>
    <t>Finishes cont'd</t>
  </si>
  <si>
    <t>Staircase and Balcony/lobby Railing</t>
  </si>
  <si>
    <t>Composite unit in tubular/rectangular hollow sections as described including all necessary cutting, welding, grinding,end stops, body filling and one coat red oxide primer before fixing:</t>
  </si>
  <si>
    <t>Staircase railing ditto but sloping</t>
  </si>
  <si>
    <t>Prepare and apply one undercoat and two finishing coats plastic emulsion paint internally as before described on:</t>
  </si>
  <si>
    <t>Plastered concrete surfaces</t>
  </si>
  <si>
    <t>Touch up primer, prepare and apply one undercoat and two finishing coats first quality gloss oil paint as "Crown" or other equal and approved manufacturer on:</t>
  </si>
  <si>
    <t xml:space="preserve">Surfaces of  balustrading </t>
  </si>
  <si>
    <t>FOURTH floor</t>
  </si>
  <si>
    <t>floor area</t>
  </si>
  <si>
    <t>beam</t>
  </si>
  <si>
    <t>300x600</t>
  </si>
  <si>
    <t>total concrete</t>
  </si>
  <si>
    <t>formwork</t>
  </si>
  <si>
    <t>REINFORCEMENTS</t>
  </si>
  <si>
    <t>COLUMNS</t>
  </si>
  <si>
    <t>CONCRETE</t>
  </si>
  <si>
    <t>FORMWRK</t>
  </si>
  <si>
    <t>LM REINFOCRE</t>
  </si>
  <si>
    <t>SUBSTRUCTURES (All provisional)</t>
  </si>
  <si>
    <t>Ditto but over 1.50 metres and not exceeding 3.0 metres deep</t>
  </si>
  <si>
    <t>Ditto but over 3.00 metres and not exceeding 4.50 metres deep</t>
  </si>
  <si>
    <t>Excavate foundation trenches to receive foundation strip footings commencing at basement level, not exceedind 1.50 metres deep</t>
  </si>
  <si>
    <t>Excavate pit to receive column or lift bases commencing at basement level, not exceeding 1.50 metres deep.</t>
  </si>
  <si>
    <t>Trim and compact sides of excavations to slope one side</t>
  </si>
  <si>
    <t>Extra over all descriptions of excavations and removal from site for excavating in rock or hard material</t>
  </si>
  <si>
    <t>Ditto but in consolidated murram, gravel,stone or boulders not exceeding 1.50 metres deep.</t>
  </si>
  <si>
    <t>Return, fill and ram selected excavated material around foundations,column bases and basements including compacting in 300mm thick layers to make up levels.</t>
  </si>
  <si>
    <t>Load surplus excavated materials and cart away from site</t>
  </si>
  <si>
    <t>Allow for keeping the whole of excavations free from waterand mud by pumbing, pailing or other approved means</t>
  </si>
  <si>
    <t>Allow for maintaining and supporting sides of all excavations and for keeping the same free from fallen materials</t>
  </si>
  <si>
    <t>Approved hardcore as described</t>
  </si>
  <si>
    <t>50mm Thick stone dust/murram blinding to surfaces of hardcore filling,levelled and compacted as necessary</t>
  </si>
  <si>
    <t>1000 Gauge polythene or other equal and approved damp proof membrane to BS 3012 laid over blinded hardcore (m.s) with 300mm side and end laps (measured net-allow for laps)</t>
  </si>
  <si>
    <t>50mm Blinding to retaining wall base/strips</t>
  </si>
  <si>
    <t>Ditto to column bases</t>
  </si>
  <si>
    <t>Concrete work cont'd</t>
  </si>
  <si>
    <t>Insitu vibrated reinforced concrete grade 20 (mix 1:2:4) (20mm aggregate) in:</t>
  </si>
  <si>
    <t>Colunm bases and columns</t>
  </si>
  <si>
    <t>Suspended ground floor beams</t>
  </si>
  <si>
    <t>200mm thick retaining walls</t>
  </si>
  <si>
    <t>8mm diameter</t>
  </si>
  <si>
    <t>20mm Ditto</t>
  </si>
  <si>
    <t>Mesh fabric reinforcements to BS 4483 set in concrete with 150mm side and end laps measured net-allow for laps)</t>
  </si>
  <si>
    <t>B.R.C Ref:A 143 Weighing 2.22Kgs per square metre</t>
  </si>
  <si>
    <t>Vertical sides of columns/colunm bases</t>
  </si>
  <si>
    <t>Ditto sides and soffits of suspended ground slab beams</t>
  </si>
  <si>
    <t>Ditto retaining wall measured one side</t>
  </si>
  <si>
    <t>Edges of slab over 150mm but not exceeding 225mm girth</t>
  </si>
  <si>
    <t>Load bearing quarry dressed approved natural stone walling bedded and jointed in cement and sand (1:3) mortar, includind 25 x 20 gauge hoop iron reinforcement at every alternate course as described in:</t>
  </si>
  <si>
    <t>Water Proofing (To be executed by an approved specialist)</t>
  </si>
  <si>
    <t xml:space="preserve">38 mm thick mastic asphalt tanking to BS 1097 in 3 coats sandwiched between concrete walls vertically with 150 mm laps and 45 mm angle fillet to the horizontal tanking </t>
  </si>
  <si>
    <t>38 mm thick mastic asphalt tanking to BS 1097 in 3 coats sandwiched in between concrete bed horizontally with 150 mm laps and 45 mm angle fillet to the vertical tanking.</t>
  </si>
  <si>
    <t>Cills</t>
  </si>
  <si>
    <t>15 mm thick precast concrete slabs with approved patterns to fit on permanent ventilations openings (ms)</t>
  </si>
  <si>
    <t xml:space="preserve">Form or leave 100 x 100 mm vent opening through 200 mm wall </t>
  </si>
  <si>
    <t>CONTINGENCIES</t>
  </si>
  <si>
    <t xml:space="preserve">AREA </t>
  </si>
  <si>
    <t>outer p</t>
  </si>
  <si>
    <t>INNER</t>
  </si>
  <si>
    <t>col.bases</t>
  </si>
  <si>
    <t>cols.</t>
  </si>
  <si>
    <t>reinforce</t>
  </si>
  <si>
    <t>t25</t>
  </si>
  <si>
    <t>t20</t>
  </si>
  <si>
    <t>t8</t>
  </si>
  <si>
    <t>excvte</t>
  </si>
  <si>
    <t>300mm Thick Handpack hardcore fill, spread, levelled and compacted in 150mm thick layers under floor bed to make up levels</t>
  </si>
  <si>
    <t>Blinding</t>
  </si>
  <si>
    <t>Ditto to foundation walling</t>
  </si>
  <si>
    <t xml:space="preserve">strip foundation </t>
  </si>
  <si>
    <t>Retaining wall base</t>
  </si>
  <si>
    <t>150 mm thick Basement slab</t>
  </si>
  <si>
    <t>Vertical sides of Basement retaining wall base in trenches &amp; Foundation trenches</t>
  </si>
  <si>
    <t>Channel</t>
  </si>
  <si>
    <t>200 mm diameter channel along the concrete wall inside  finished with water proof cement</t>
  </si>
  <si>
    <t>Provisional sum</t>
  </si>
  <si>
    <t>Sum</t>
  </si>
  <si>
    <t>Total carried to Summary</t>
  </si>
  <si>
    <t>12mm Thick work to soffits of suspended slab as before described</t>
  </si>
  <si>
    <t>100 mm high skirting</t>
  </si>
  <si>
    <t>Total Finishes carried to Summary</t>
  </si>
  <si>
    <t>ELEMENT NO.</t>
  </si>
  <si>
    <t>Total Windows carried to Summary</t>
  </si>
  <si>
    <t>SECTION 1-BASEMENT</t>
  </si>
  <si>
    <t>SECTION 2-GROUND FLOOR</t>
  </si>
  <si>
    <t xml:space="preserve">32mm to receive ceramic tiles/Terrazzo </t>
  </si>
  <si>
    <t>Supply and fix approved Terrazzo  floor finishes : 'from approved supplier' or equal and approved : take delivery, transport to site, store and fix : bedded on cement and sand screeds (measured separately) : jointed and grouted in coloured cement mortar</t>
  </si>
  <si>
    <t>32mm to receive floor finishes;</t>
  </si>
  <si>
    <t>500X500X6mm thick non slip ceramic floor tiles</t>
  </si>
  <si>
    <t>8mm thick approved first grade Ceramic floor  tiles such as "SAJ" or other equal approved to architects Pattern ,bedding and jointing in cement mortar (1:4) grouting joints in matching cement;</t>
  </si>
  <si>
    <t>Porcelain  floor tiles as "CTM "or other equal and approved includding grouting as described;</t>
  </si>
  <si>
    <t>SECTION NO.2-GROUND FLOOR</t>
  </si>
  <si>
    <t>TOTAL FOR SECTION 1-BASEMENT CARRIED TO MAIN SUMMARY</t>
  </si>
  <si>
    <t>SECTION 3-FIRST FLOOR</t>
  </si>
  <si>
    <t>9 mm thick horizontal ceilings</t>
  </si>
  <si>
    <t>12 mm Thick horizontal suspended Gypsum ceiling including fabric joint taping,steel studs and channels,skiming</t>
  </si>
  <si>
    <t>617</t>
  </si>
  <si>
    <t>150</t>
  </si>
  <si>
    <t>25mm thick accoustic Ceiling including fixing with appropriate fittings and accessories</t>
  </si>
  <si>
    <t>25mm thick acylic accoustic Ceiling including fixing with appropriate fittings and accessories</t>
  </si>
  <si>
    <t>Acoustic ceiling tile (ACT)</t>
  </si>
  <si>
    <t>Acrylic Acoustic ceiling tile (ACT-A)</t>
  </si>
  <si>
    <t>Carried to collection below</t>
  </si>
  <si>
    <t>Total Doors carried to Summary</t>
  </si>
  <si>
    <r>
      <t xml:space="preserve">Provide the provisional sum of Kenya Shilling One Hundred Thousand Only </t>
    </r>
    <r>
      <rPr>
        <b/>
        <sz val="10"/>
        <rFont val="Arial"/>
        <family val="2"/>
      </rPr>
      <t>(Kshs.100,000.00</t>
    </r>
    <r>
      <rPr>
        <sz val="10"/>
        <rFont val="Arial"/>
        <family val="2"/>
      </rPr>
      <t>) for water bar and Sump</t>
    </r>
  </si>
  <si>
    <t>Excavate for basements commencing from reduce levels depth not exceeding 1.50 metres deep.</t>
  </si>
  <si>
    <t>Extra over all descriptions of excavations and removal from site for excavating in rock or hard material irrespective of depth and class</t>
  </si>
  <si>
    <t>REPUBLIC OF KENYA</t>
  </si>
  <si>
    <t>COUNTY GOVERNMENT OF BOMET.</t>
  </si>
  <si>
    <t>DEPARTMENT OF ROADS,TRANSPORT AND PUBLIC WORKS</t>
  </si>
  <si>
    <t>BOMET</t>
  </si>
  <si>
    <t>KENYA</t>
  </si>
  <si>
    <t>ARCHITECTS</t>
  </si>
  <si>
    <t>200 mm thick external wall</t>
  </si>
  <si>
    <t>Terrazzo</t>
  </si>
  <si>
    <t>2358</t>
  </si>
  <si>
    <t>Floor finishes cont'd</t>
  </si>
  <si>
    <t>T&amp;G Ceiling finish</t>
  </si>
  <si>
    <t>25mm thick T&amp; G cypress boarding prime grade ceiling complete with 50x50mm brandering</t>
  </si>
  <si>
    <t>Cornice</t>
  </si>
  <si>
    <t>25x75mm wrot cypress covetto moulded cornice plugged</t>
  </si>
  <si>
    <t>2030</t>
  </si>
  <si>
    <t>Resin Epoxy</t>
  </si>
  <si>
    <t>carefully spread epoxy out in a thin layer in the floor as per manufacturers instructions and specifications by project manager</t>
  </si>
  <si>
    <t>2520</t>
  </si>
  <si>
    <t>Vinyl sheet flooring</t>
  </si>
  <si>
    <t>3mm thick vinyl sheet flooring</t>
  </si>
  <si>
    <t>2015</t>
  </si>
  <si>
    <t>72</t>
  </si>
  <si>
    <t>900X2400mm high m-single flush</t>
  </si>
  <si>
    <t>900x2400mm m-door double flush panel</t>
  </si>
  <si>
    <t>1100x2100mm m-single flush</t>
  </si>
  <si>
    <t>1700x2000mm m-door double flush panel</t>
  </si>
  <si>
    <t>500X2400mm high m-single flush</t>
  </si>
  <si>
    <t>762X2134 mm high m-single flush</t>
  </si>
  <si>
    <t>864X2134 mm high m-single flush</t>
  </si>
  <si>
    <t>900x2400mm m-Bifold-2 panel</t>
  </si>
  <si>
    <t xml:space="preserve">910x2110mm m-EXT.Single flush </t>
  </si>
  <si>
    <t>915X2134 mm high m-single flush</t>
  </si>
  <si>
    <t>1100X2100mm high m-single flush</t>
  </si>
  <si>
    <t>1200x2400mm m-door double flush panel</t>
  </si>
  <si>
    <t>900x2400mm m-door double flush panel-double Acting</t>
  </si>
  <si>
    <t>1400x2400mm m-door double flush panel</t>
  </si>
  <si>
    <t>2000x2400mm m-door double flush panel</t>
  </si>
  <si>
    <t>1800x2400mm high sliding glass door</t>
  </si>
  <si>
    <t>600X2400mm high m-single flush</t>
  </si>
  <si>
    <t>700x2100mm m-Bifold-2 panel</t>
  </si>
  <si>
    <t>800X2100mm high m-single flush</t>
  </si>
  <si>
    <t>800x2134mm m-Bifold-2 panel</t>
  </si>
  <si>
    <t>850X2400mm high m-single flush</t>
  </si>
  <si>
    <t>900X2100mm high m-single flush</t>
  </si>
  <si>
    <t>900x2400 mm m-Bifold-2 panel</t>
  </si>
  <si>
    <t>1800x2000mm m-door double flush panel</t>
  </si>
  <si>
    <t>1200x2400mm m-door double Sliding</t>
  </si>
  <si>
    <t>2000x2400mm m-sliding 2 panel</t>
  </si>
  <si>
    <t>800x2134 mm m-Bifold-2 panel</t>
  </si>
  <si>
    <t>800X2400mm high m-single flush</t>
  </si>
  <si>
    <t>1400x2400mm m-sliding 2 panel</t>
  </si>
  <si>
    <t>1800x2100mm m-door double Sliding</t>
  </si>
  <si>
    <t>1000x2134mm m-Bifold-2 panel</t>
  </si>
  <si>
    <t>1800x2100mm m-door double flush panel</t>
  </si>
  <si>
    <t>Aluminium Windows</t>
  </si>
  <si>
    <t>1204x640mm high horizontal slide</t>
  </si>
  <si>
    <t>1229x640mm high horizontal slide</t>
  </si>
  <si>
    <t>1345x640mm high horizontal slide</t>
  </si>
  <si>
    <t>1370x640mm high horizontal slide</t>
  </si>
  <si>
    <t>1373x640mm high horizontal slide</t>
  </si>
  <si>
    <t>1398x640mm high horizontal slide</t>
  </si>
  <si>
    <t>1441x640mm high horizontal slide</t>
  </si>
  <si>
    <t>1046x1530mm high horizontal slide</t>
  </si>
  <si>
    <t>1071x1530mm high horizontal slide</t>
  </si>
  <si>
    <t>1400x3200mm high horizontal slide</t>
  </si>
  <si>
    <t>4572x2743mm high horizontal slide</t>
  </si>
  <si>
    <t>1017x895mm high horizontal slide</t>
  </si>
  <si>
    <t>1315x895mm high horizontal slide</t>
  </si>
  <si>
    <t>1340x895mm high horizontal slide</t>
  </si>
  <si>
    <t>1404x895mm high horizontal slide</t>
  </si>
  <si>
    <t>1413x895mm high horizontal slide</t>
  </si>
  <si>
    <t>1429x895mm high horizontal slide</t>
  </si>
  <si>
    <t>1437x895mm high horizontal slide</t>
  </si>
  <si>
    <t>1284x992mm high horizontal slide</t>
  </si>
  <si>
    <t>1309x992mm high horizontal slide</t>
  </si>
  <si>
    <t>1275x1395mm high horizontal slide</t>
  </si>
  <si>
    <t>1325x1395mm high horizontal slide</t>
  </si>
  <si>
    <t>1350x1395mm high horizontal slide</t>
  </si>
  <si>
    <t>566x1495mm high horizontal slide</t>
  </si>
  <si>
    <t>860x1495mm high horizontal slide</t>
  </si>
  <si>
    <t>917x1495mm high horizontal slide</t>
  </si>
  <si>
    <t>981x1495mm high horizontal slide</t>
  </si>
  <si>
    <t>992x1495mm high horizontal slide</t>
  </si>
  <si>
    <t>1017x1495mm high horizontal slide</t>
  </si>
  <si>
    <t>1025x1495mm high horizontal slide</t>
  </si>
  <si>
    <t>1058x1495mm high horizontal slide</t>
  </si>
  <si>
    <t>1083x1495mm high horizontal slide</t>
  </si>
  <si>
    <t>1085x1495mm high horizontal slide</t>
  </si>
  <si>
    <t>1092x1495mm high horizontal slide</t>
  </si>
  <si>
    <t>1117x1495mm high horizontal slide</t>
  </si>
  <si>
    <t>1136x1495mm high horizontal slide</t>
  </si>
  <si>
    <t>1150x1495mm high horizontal slide</t>
  </si>
  <si>
    <t>1161x1495mm high horizontal slide</t>
  </si>
  <si>
    <t>1175x1495mm high horizontal slide</t>
  </si>
  <si>
    <t>1183x1495mm high horizontal slide</t>
  </si>
  <si>
    <t>1208x1495mm high horizontal slide</t>
  </si>
  <si>
    <t>1213x1495mm high horizontal slide</t>
  </si>
  <si>
    <t>1225x1495mm high horizontal slide</t>
  </si>
  <si>
    <t>1238x1495mm high horizontal slide</t>
  </si>
  <si>
    <t>1240x1495mm high horizontal slide</t>
  </si>
  <si>
    <t>1250x1495mm high horizontal slide</t>
  </si>
  <si>
    <t>1265x1495mm high horizontal slide</t>
  </si>
  <si>
    <t>1270x1495mm high horizontal slide</t>
  </si>
  <si>
    <t>1283x1495mm high horizontal slide</t>
  </si>
  <si>
    <t>1293x1495mm high horizontal slide</t>
  </si>
  <si>
    <t>1295x1495mm high horizontal slide</t>
  </si>
  <si>
    <t>1299x1495mm high horizontal slide</t>
  </si>
  <si>
    <t>1300x1495mm high horizontal slide</t>
  </si>
  <si>
    <t>1312x1495mm high horizontal slide</t>
  </si>
  <si>
    <t>1318x1495mm high horizontal slide</t>
  </si>
  <si>
    <t>1325x1495mm high horizontal slide</t>
  </si>
  <si>
    <t>1337x1495mm high horizontal slide</t>
  </si>
  <si>
    <t>1347x1495mm high horizontal slide</t>
  </si>
  <si>
    <t>1350x1495mm high horizontal slide</t>
  </si>
  <si>
    <t>1358x1495mm high horizontal slide</t>
  </si>
  <si>
    <t>1360x1495mm high horizontal slide</t>
  </si>
  <si>
    <t>1372x1495mm high horizontal slide</t>
  </si>
  <si>
    <t>1381x1495mm high horizontal slide</t>
  </si>
  <si>
    <t>1383x1495mm high horizontal slide</t>
  </si>
  <si>
    <t>1385x1495mm high horizontal slide</t>
  </si>
  <si>
    <t>1404x1495mm high horizontal slide</t>
  </si>
  <si>
    <t>1425x1495mm high horizontal slide</t>
  </si>
  <si>
    <t>1431x1495mm high horizontal slide</t>
  </si>
  <si>
    <t>1452x1495mm high horizontal slide</t>
  </si>
  <si>
    <t>1450x1495mm high horizontal slide</t>
  </si>
  <si>
    <t>1454x1495mm high horizontal slide</t>
  </si>
  <si>
    <t>1457x1495mm high horizontal slide</t>
  </si>
  <si>
    <t>1462x1495mm high horizontal slide</t>
  </si>
  <si>
    <t>1472x1495mm high horizontal slide</t>
  </si>
  <si>
    <t>1473x1495mm high horizontal slide</t>
  </si>
  <si>
    <t>1475x1495mm high horizontal slide</t>
  </si>
  <si>
    <t>1476x1495mm high horizontal slide</t>
  </si>
  <si>
    <t>1479x1495mm high horizontal slide</t>
  </si>
  <si>
    <t>1482x1495mm high horizontal slide</t>
  </si>
  <si>
    <t>1487x1495mm high horizontal slide</t>
  </si>
  <si>
    <t>1497x1495mm high horizontal slide</t>
  </si>
  <si>
    <t>1498x1495mm high horizontal slide</t>
  </si>
  <si>
    <t>1500x1495mm high horizontal slide</t>
  </si>
  <si>
    <t>1501x1495mm high horizontal slide</t>
  </si>
  <si>
    <t>1526x1495mm high horizontal slide</t>
  </si>
  <si>
    <t>566x1605mm high horizontal slide</t>
  </si>
  <si>
    <t>860x1605mm high horizontal slide</t>
  </si>
  <si>
    <t>981x1605mm high horizontal slide</t>
  </si>
  <si>
    <t>992x1605mm high horizontal slide</t>
  </si>
  <si>
    <t>1017x1605mm high horizontal slide</t>
  </si>
  <si>
    <t>1025x1605mm high horizontal slide</t>
  </si>
  <si>
    <t>1050x1605mm high horizontal slide</t>
  </si>
  <si>
    <t>1058x1605mm high horizontal slide</t>
  </si>
  <si>
    <t>1083x1605mm high horizontal slide</t>
  </si>
  <si>
    <t>1085x1605mm high horizontal slide</t>
  </si>
  <si>
    <t>1092x1605mm high horizontal slide</t>
  </si>
  <si>
    <t>1117x1605mm high horizontal slide</t>
  </si>
  <si>
    <t>1136x1605mm high horizontal slide</t>
  </si>
  <si>
    <t>1150x1605mm high horizontal slide</t>
  </si>
  <si>
    <t>1161x1605mm high horizontal slide</t>
  </si>
  <si>
    <t>1175x1605mm high horizontal slide</t>
  </si>
  <si>
    <t>1183x1605mm high horizontal slide</t>
  </si>
  <si>
    <t>1208x1605mm high horizontal slide</t>
  </si>
  <si>
    <t>1213x1605mm high horizontal slide</t>
  </si>
  <si>
    <t>1225x1605mm high horizontal slide</t>
  </si>
  <si>
    <t>1238x1605mm high horizontal slide</t>
  </si>
  <si>
    <t>1240x1605mm high horizontal slide</t>
  </si>
  <si>
    <t>1250x1605mm high horizontal slide</t>
  </si>
  <si>
    <t>1265x1605mm high horizontal slide</t>
  </si>
  <si>
    <t>1270x1605mm high horizontal slide</t>
  </si>
  <si>
    <t>1275x1605mm high horizontal slide</t>
  </si>
  <si>
    <t>1283x1605mm high horizontal slide</t>
  </si>
  <si>
    <t>1293x1605mm high horizontal slide</t>
  </si>
  <si>
    <t>1295x1605mm high horizontal slide</t>
  </si>
  <si>
    <t>1299x1605mm high horizontal slide</t>
  </si>
  <si>
    <t>1300x1605mm high horizontal slide</t>
  </si>
  <si>
    <t>1312x1605mm high horizontal slide</t>
  </si>
  <si>
    <t>1315x1605mm high horizontal slide</t>
  </si>
  <si>
    <t>1318x1605mm high horizontal slide</t>
  </si>
  <si>
    <t>1325x1605mm high horizontal slide</t>
  </si>
  <si>
    <t>1337x1605mm high horizontal slide</t>
  </si>
  <si>
    <t>1340x1605mm high horizontal slide</t>
  </si>
  <si>
    <t>1347x1605mm high horizontal slide</t>
  </si>
  <si>
    <t>1350x1605mm high horizontal slide</t>
  </si>
  <si>
    <t>1358x1605mm high horizontal slide</t>
  </si>
  <si>
    <t>1360x1605mm high horizontal slide</t>
  </si>
  <si>
    <t>1372x1605mm high horizontal slide</t>
  </si>
  <si>
    <t>1381x1605mm high horizontal slide</t>
  </si>
  <si>
    <t>1383x1605mm high horizontal slide</t>
  </si>
  <si>
    <t>1385x1605mm high horizontal slide</t>
  </si>
  <si>
    <t>1404x1605mm high horizontal slide</t>
  </si>
  <si>
    <t>1413x1605mm high horizontal slide</t>
  </si>
  <si>
    <t>1425x1605mm high horizontal slide</t>
  </si>
  <si>
    <t>1429x1605mm high horizontal slide</t>
  </si>
  <si>
    <t>1431x1605mm high horizontal slide</t>
  </si>
  <si>
    <t>1437x1605mm high horizontal slide</t>
  </si>
  <si>
    <t>1450x1605mm high horizontal slide</t>
  </si>
  <si>
    <t>1452x1605mm high horizontal slide</t>
  </si>
  <si>
    <t>1454x1605mm high horizontal slide</t>
  </si>
  <si>
    <t>1457x1605mm high horizontal slide</t>
  </si>
  <si>
    <t>1462x1605mm high horizontal slide</t>
  </si>
  <si>
    <t>1472x1605mm high horizontal slide</t>
  </si>
  <si>
    <t>1473x1605mm high horizontal slide</t>
  </si>
  <si>
    <t>1475x1605mm high horizontal slide</t>
  </si>
  <si>
    <t>1476x1605mm high horizontal slide</t>
  </si>
  <si>
    <t>1479x1605mm high horizontal slide</t>
  </si>
  <si>
    <t>1482x1605mm high horizontal slide</t>
  </si>
  <si>
    <t>1487x1605mm high horizontal slide</t>
  </si>
  <si>
    <t>1497x1605mm high horizontal slide</t>
  </si>
  <si>
    <t>1498x1605mm high horizontal slide</t>
  </si>
  <si>
    <t>1500x1605mm high horizontal slide</t>
  </si>
  <si>
    <t>1501x1605mm high horizontal slide</t>
  </si>
  <si>
    <t>1526x1605mm high horizontal slide</t>
  </si>
  <si>
    <t>825x895mm high horizontal slide</t>
  </si>
  <si>
    <t>933x895mm high horizontal slide</t>
  </si>
  <si>
    <t>930x895mm high horizontal slide</t>
  </si>
  <si>
    <t>1025x895mm high horizontal slide</t>
  </si>
  <si>
    <t>1046x895mm high horizontal slide</t>
  </si>
  <si>
    <t>1051x895mm high horizontal slide</t>
  </si>
  <si>
    <t>1052x895mm high horizontal slide</t>
  </si>
  <si>
    <t>1058x895mm high horizontal slide</t>
  </si>
  <si>
    <t>1059x895mm high horizontal slide</t>
  </si>
  <si>
    <t>1071x895mm high horizontal slide</t>
  </si>
  <si>
    <t>1075x895mm high horizontal slide</t>
  </si>
  <si>
    <t>1077x895mm high horizontal slide</t>
  </si>
  <si>
    <t>1083x895mm high horizontal slide</t>
  </si>
  <si>
    <t>1100x895mm high horizontal slide</t>
  </si>
  <si>
    <t>1107x895mm high horizontal slide</t>
  </si>
  <si>
    <t>1153x895mm high horizontal slide</t>
  </si>
  <si>
    <t>1175x895mm high horizontal slide</t>
  </si>
  <si>
    <t>1218x895mm high horizontal slide</t>
  </si>
  <si>
    <t>1230x895mm high horizontal slide</t>
  </si>
  <si>
    <t>1245x895mm high horizontal slide</t>
  </si>
  <si>
    <t>1255x895mm high horizontal slide</t>
  </si>
  <si>
    <t>1282x895mm high horizontal slide</t>
  </si>
  <si>
    <t>1285x895mm high horizontal slide</t>
  </si>
  <si>
    <t>1307x895mm high horizontal slide</t>
  </si>
  <si>
    <t>1308x895mm high horizontal slide</t>
  </si>
  <si>
    <t>Windows cont'd</t>
  </si>
  <si>
    <t>1310x895mm high horizontal slide</t>
  </si>
  <si>
    <t>1313x895mm high horizontal slide</t>
  </si>
  <si>
    <t>1325x895mm high horizontal slide</t>
  </si>
  <si>
    <t>1333x895mm high horizontal slide</t>
  </si>
  <si>
    <t>1337x895mm high horizontal slide</t>
  </si>
  <si>
    <t>1347x895mm high horizontal slide</t>
  </si>
  <si>
    <t>1349x895mm high horizontal slide</t>
  </si>
  <si>
    <t>1350x895mm high horizontal slide</t>
  </si>
  <si>
    <t>1354x895mm high horizontal slide</t>
  </si>
  <si>
    <t>1358x895mm high horizontal slide</t>
  </si>
  <si>
    <t>13601307x895mm high horizontal slide</t>
  </si>
  <si>
    <t>1372x895mm high horizontal slide</t>
  </si>
  <si>
    <t>1374x895mm high horizontal slide</t>
  </si>
  <si>
    <t>1375x895mm high horizontal slide</t>
  </si>
  <si>
    <t>1379x895mm high horizontal slide</t>
  </si>
  <si>
    <t>1383x895mm high horizontal slide</t>
  </si>
  <si>
    <t>1400x895mm high horizontal slide</t>
  </si>
  <si>
    <t>1424x895mm high horizontal slide</t>
  </si>
  <si>
    <t>1425x895mm high horizontal slide</t>
  </si>
  <si>
    <t>1449x895mm high horizontal slide</t>
  </si>
  <si>
    <t>1450x895mm high horizontal slide</t>
  </si>
  <si>
    <t>1457x895mm high horizontal slide</t>
  </si>
  <si>
    <t>1475x895mm high horizontal slide</t>
  </si>
  <si>
    <t>1476x895mm high horizontal slide</t>
  </si>
  <si>
    <t>1477x895mm high horizontal slide</t>
  </si>
  <si>
    <t>1482x895mm high horizontal slide</t>
  </si>
  <si>
    <t>1488x895mm high horizontal slide</t>
  </si>
  <si>
    <t>1500x895mm high horizontal slide</t>
  </si>
  <si>
    <t>1501x895mm high horizontal slide</t>
  </si>
  <si>
    <t>1502x895mm high horizontal slide</t>
  </si>
  <si>
    <t>1513x895mm high horizontal slide</t>
  </si>
  <si>
    <t>1565x895mm high horizontal slide</t>
  </si>
  <si>
    <t>1568x895mm high horizontal slide</t>
  </si>
  <si>
    <t>1590x895mm high horizontal slide</t>
  </si>
  <si>
    <t>1593x895mm high horizontal slide</t>
  </si>
  <si>
    <t>1100x1395mm high horizontal slide</t>
  </si>
  <si>
    <t>825x1605mm high horizontal slide</t>
  </si>
  <si>
    <t>829x1605mm high horizontal slide</t>
  </si>
  <si>
    <t>830x1605mm high horizontal slide</t>
  </si>
  <si>
    <t>933x1605mm high horizontal slide</t>
  </si>
  <si>
    <t>1046x1605mm high horizontal slide</t>
  </si>
  <si>
    <t>1051x1605mm high horizontal slide</t>
  </si>
  <si>
    <t>1052x1605mm high horizontal slide</t>
  </si>
  <si>
    <t>1059x1605mm high horizontal slide</t>
  </si>
  <si>
    <t>1071x1605mm high horizontal slide</t>
  </si>
  <si>
    <t>1075x1605mm high horizontal slide</t>
  </si>
  <si>
    <t>1077x1605mm high horizontal slide</t>
  </si>
  <si>
    <t>1100x1605mm high horizontal slide</t>
  </si>
  <si>
    <t>1107x1605mm high horizontal slide</t>
  </si>
  <si>
    <t>1153x1605mm high horizontal slide</t>
  </si>
  <si>
    <t>1218x1605mm high horizontal slide</t>
  </si>
  <si>
    <t>1230x1605mm high horizontal slide</t>
  </si>
  <si>
    <t>1243x1605mm high horizontal slide</t>
  </si>
  <si>
    <t>1255x1605mm high horizontal slide</t>
  </si>
  <si>
    <t>1282x1605mm high horizontal slide</t>
  </si>
  <si>
    <t>1285x1605mm high horizontal slide</t>
  </si>
  <si>
    <t>1307x1605mm high horizontal slide</t>
  </si>
  <si>
    <t>1308x1605mm high horizontal slide</t>
  </si>
  <si>
    <t>1310x1605mm high horizontal slide</t>
  </si>
  <si>
    <t>1313x1605mm high horizontal slide</t>
  </si>
  <si>
    <t>1333x1605mm high horizontal slide</t>
  </si>
  <si>
    <t>1349x1605mm high horizontal slide</t>
  </si>
  <si>
    <t>1354x1605mm high horizontal slide</t>
  </si>
  <si>
    <t>1374x1605mm high horizontal slide</t>
  </si>
  <si>
    <t>1375x1605mm high horizontal slide</t>
  </si>
  <si>
    <t>1379x1605mm high horizontal slide</t>
  </si>
  <si>
    <t>1400x1605mm high horizontal slide</t>
  </si>
  <si>
    <t>1424x1605mm high horizontal slide</t>
  </si>
  <si>
    <t>1449x1605mm high horizontal slide</t>
  </si>
  <si>
    <t>1477x1605mm high horizontal slide</t>
  </si>
  <si>
    <t>1488x1605mm high horizontal slide</t>
  </si>
  <si>
    <t>1502x1605mm high horizontal slide</t>
  </si>
  <si>
    <t>1513x1605mm high horizontal slide</t>
  </si>
  <si>
    <t>1565x1605mm high horizontal slide</t>
  </si>
  <si>
    <t>1568x1605mm high horizontal slide</t>
  </si>
  <si>
    <t>1590x1605mm high horizontal slide</t>
  </si>
  <si>
    <t>1593x1605mm high horizontal slide</t>
  </si>
  <si>
    <t>775x1530mm high horizontal slide</t>
  </si>
  <si>
    <t>980x1530mm high horizontal slide</t>
  </si>
  <si>
    <t>1051x1530mm high horizontal slide</t>
  </si>
  <si>
    <t>1153x1530mm high horizontal slide</t>
  </si>
  <si>
    <t>1212x1530mm high horizontal slide</t>
  </si>
  <si>
    <t>1237x1530mm high horizontal slide</t>
  </si>
  <si>
    <t>1285x1530mm high horizontal slide</t>
  </si>
  <si>
    <t>1289x1530mm high horizontal slide</t>
  </si>
  <si>
    <t>1310x1530mm high horizontal slide</t>
  </si>
  <si>
    <t>1312x1530mm high horizontal slide</t>
  </si>
  <si>
    <t>1314x1530mm high horizontal slide</t>
  </si>
  <si>
    <t>1325x1530mm high horizontal slide</t>
  </si>
  <si>
    <t>1337x1530mm high horizontal slide</t>
  </si>
  <si>
    <t>1350x1530mm high horizontal slide</t>
  </si>
  <si>
    <t>1354x1530mm high horizontal slide</t>
  </si>
  <si>
    <t>1379x1530mm high horizontal slide</t>
  </si>
  <si>
    <t>1407x1530mm high horizontal slide</t>
  </si>
  <si>
    <t>1416x1530mm high horizontal slide</t>
  </si>
  <si>
    <t>1432x1530mm high horizontal slide</t>
  </si>
  <si>
    <t>1441x1530mm high horizontal slide</t>
  </si>
  <si>
    <t>Fabricate and fix powder coated aluminium sliding windows as per booth aluminuim catalogue sliding window sections profile or equally approved complete with solid blocking, and necessary ironmongeries</t>
  </si>
  <si>
    <t>Total windows carried to Summary</t>
  </si>
  <si>
    <t>1100x395mm high horizontal slide</t>
  </si>
  <si>
    <t>1275x395mm high horizontal slide</t>
  </si>
  <si>
    <t>825x1530mm high horizontal slide</t>
  </si>
  <si>
    <t>925x1195mm high horizontal slide</t>
  </si>
  <si>
    <t xml:space="preserve">DOORS </t>
  </si>
  <si>
    <t>Fabricate and fix powder cated aluminium sliding windows as per booth aluminuim catalogue sliding window sections profile or equally approved complete with solid blocking, and necessary ironmongeries</t>
  </si>
  <si>
    <t>Q</t>
  </si>
  <si>
    <t>R</t>
  </si>
  <si>
    <t>S</t>
  </si>
  <si>
    <t>T</t>
  </si>
  <si>
    <t>Windows Cont'd</t>
  </si>
  <si>
    <t>V</t>
  </si>
  <si>
    <t>W</t>
  </si>
  <si>
    <t>X</t>
  </si>
  <si>
    <t>830x1530mm high horizontal slide</t>
  </si>
  <si>
    <t>925x1530mm high horizontal slide</t>
  </si>
  <si>
    <t>992x1530mm high horizontal slide</t>
  </si>
  <si>
    <t>1017x1530mm high horizontal slide</t>
  </si>
  <si>
    <t>1025x1530mm high horizontal slide</t>
  </si>
  <si>
    <t>1050x1530mm high horizontal slide</t>
  </si>
  <si>
    <t>1058x1530mm high horizontal slide</t>
  </si>
  <si>
    <t>1059x1530mm high horizontal slide</t>
  </si>
  <si>
    <t>1075x1530mm high horizontal slide</t>
  </si>
  <si>
    <t>1083x1530mm high horizontal slide</t>
  </si>
  <si>
    <t>1084x1530mm high horizontal slide</t>
  </si>
  <si>
    <t>1090x1530mm high horizontal slide</t>
  </si>
  <si>
    <t>1100x1530mm high horizontal slide</t>
  </si>
  <si>
    <t>1107x1530mm high horizontal slide</t>
  </si>
  <si>
    <t>1125x1530mm high horizontal slide</t>
  </si>
  <si>
    <t>1167x1530mm high horizontal slide</t>
  </si>
  <si>
    <t>1192x1530mm high horizontal slide</t>
  </si>
  <si>
    <t>1225x1530mm high horizontal slide</t>
  </si>
  <si>
    <t>1250x1530mm high horizontal slide</t>
  </si>
  <si>
    <t>1275x1530mm high horizontal slide</t>
  </si>
  <si>
    <t>1313x1530mm high horizontal slide</t>
  </si>
  <si>
    <t>1315x1530mm high horizontal slide</t>
  </si>
  <si>
    <t>1333x1530mm high horizontal slide</t>
  </si>
  <si>
    <t>1347x1530mm high horizontal slide</t>
  </si>
  <si>
    <t>1340x1530mm high horizontal slide</t>
  </si>
  <si>
    <t>1358x1530mm high horizontal slide</t>
  </si>
  <si>
    <t>1360x1530mm high horizontal slide</t>
  </si>
  <si>
    <t>1364x1530mm high horizontal slide</t>
  </si>
  <si>
    <t>1372x1530mm high horizontal slide</t>
  </si>
  <si>
    <t>1389x1530mm high horizontal slide</t>
  </si>
  <si>
    <t>1404x1530mm high horizontal slide</t>
  </si>
  <si>
    <t>1419x1530mm high horizontal slide</t>
  </si>
  <si>
    <t>1429x1530mm high horizontal slide</t>
  </si>
  <si>
    <t>1444x1530mm high horizontal slide</t>
  </si>
  <si>
    <t>1449x1530mm high horizontal slide</t>
  </si>
  <si>
    <t>1463x1530mm high horizontal slide</t>
  </si>
  <si>
    <t>1468x1530mm high horizontal slide</t>
  </si>
  <si>
    <t>1474x1530mm high horizontal slide</t>
  </si>
  <si>
    <t>1475x1530mm high horizontal slide</t>
  </si>
  <si>
    <t>1476x1530mm high horizontal slide</t>
  </si>
  <si>
    <t>1477x1530mm high horizontal slide</t>
  </si>
  <si>
    <t>1488x1530mm high horizontal slide</t>
  </si>
  <si>
    <t>1493x1530mm high horizontal slide</t>
  </si>
  <si>
    <t>1498x1530mm high horizontal slide</t>
  </si>
  <si>
    <t>1499x1530mm high horizontal slide</t>
  </si>
  <si>
    <t>1500x1530mm high horizontal slide</t>
  </si>
  <si>
    <t>1501x1530mm high horizontal slide</t>
  </si>
  <si>
    <t>1502x1530mm high horizontal slide</t>
  </si>
  <si>
    <t>1523x1530mm high horizontal slide</t>
  </si>
  <si>
    <t>1550x1530mm high horizontal slide</t>
  </si>
  <si>
    <t>1565x1530mm high horizontal slide</t>
  </si>
  <si>
    <t>1575x1530mm high horizontal slide</t>
  </si>
  <si>
    <t>1590x1530mm high horizontal slide</t>
  </si>
  <si>
    <t>1150x1530mm high horizontal slide</t>
  </si>
  <si>
    <t>1244x1530mm high horizontal slide</t>
  </si>
  <si>
    <t>1253x1530mm high horizontal slide</t>
  </si>
  <si>
    <t>1269x1530mm high horizontal slide</t>
  </si>
  <si>
    <t>1278x1530mm high horizontal slide</t>
  </si>
  <si>
    <t>1300x1530mm high horizontal slide</t>
  </si>
  <si>
    <t>1424x1530mm high horizontal slide</t>
  </si>
  <si>
    <t>1457x1530mm high horizontal slide</t>
  </si>
  <si>
    <t>1482x1530mm high horizontal slide</t>
  </si>
  <si>
    <t>1513mm high horizontal slide</t>
  </si>
  <si>
    <t>925x1605mm high horizontal slide</t>
  </si>
  <si>
    <t>U</t>
  </si>
  <si>
    <t>1476X1530mm high horizontal slide</t>
  </si>
  <si>
    <t>Total walling carried to Summary</t>
  </si>
  <si>
    <t>SECTION 3- GROUND FLOOR</t>
  </si>
  <si>
    <t>SECTION 4-SECOND FLOOR</t>
  </si>
  <si>
    <t>SECTION 5-THIRD FLOOR</t>
  </si>
  <si>
    <t>SECTION 6-FOURTH FLOOR</t>
  </si>
  <si>
    <t>STAIR CASE, RAMP AND RAILINGS</t>
  </si>
  <si>
    <t>Y</t>
  </si>
  <si>
    <t>Z</t>
  </si>
  <si>
    <t>1406x1605mm high horizontal slide</t>
  </si>
  <si>
    <t>Total  windows carried to Summary</t>
  </si>
  <si>
    <t>Total Walling carried to Summary</t>
  </si>
  <si>
    <t>ELEMENT NO.4</t>
  </si>
  <si>
    <t>TOTAL FOR SECTION 3-FIRST FLOOR CARRIED TO MAIN SUMMARY</t>
  </si>
  <si>
    <t>TOTAL FOR SECTION 4-SECOND FLOOR  CARRIED TO MAIN SUMMARY</t>
  </si>
  <si>
    <t>Ditto 150mm Thick ramp,sloping</t>
  </si>
  <si>
    <t>STAIRCASE, RAMP AND RAILINGS</t>
  </si>
  <si>
    <t>SECTION 7</t>
  </si>
  <si>
    <t xml:space="preserve">Steps,risers &amp; sloping slab </t>
  </si>
  <si>
    <t>Sloping soffits of staircases and ramp</t>
  </si>
  <si>
    <t>Vertical edges of risers 150 - 225 mm high</t>
  </si>
  <si>
    <t>32mm Thick paving finished to receive Terrazzo floor finish (m.s)</t>
  </si>
  <si>
    <t xml:space="preserve">10mm thick </t>
  </si>
  <si>
    <t>854</t>
  </si>
  <si>
    <t>750</t>
  </si>
  <si>
    <t>Ramp railing ditto</t>
  </si>
  <si>
    <t>ditto to edges of stairs and ramp</t>
  </si>
  <si>
    <t>1200mm High overall horizontal lobby/balcony railing comprising 60mm diameter x 2.00mm thick black pipe handrail, 2/50 x 25 x 2mm middle/bottom rails, 50 x 25 x 2mm thick balusters at 500 centres with one end welded to handrail other fish tailed and built into and including 75mm deep mortice in wall</t>
  </si>
  <si>
    <t>Total for Section 7-Staircase,Ramp and Railings carried to Main Summary</t>
  </si>
  <si>
    <t>Mass concrete (class Q)  1:3:6 mix as described in:</t>
  </si>
  <si>
    <t>Ditto to lift bases</t>
  </si>
  <si>
    <t>Ditto to lift walls</t>
  </si>
  <si>
    <t>From page 2</t>
  </si>
  <si>
    <t>From page 4</t>
  </si>
  <si>
    <t>From page 5</t>
  </si>
  <si>
    <t>Brought forward from 11</t>
  </si>
  <si>
    <t>Brought forward from 10</t>
  </si>
  <si>
    <t>Cutting down trees</t>
  </si>
  <si>
    <t>Clear site of  existing debris ,scrubs, under-growths ,small trees and the like, grub up roots and cart away arisings from site</t>
  </si>
  <si>
    <t>Total carried to collections</t>
  </si>
  <si>
    <t>200mm thick lift walls</t>
  </si>
  <si>
    <t>Reinforcements cont'd</t>
  </si>
  <si>
    <t>Vertical sides of lift walls</t>
  </si>
  <si>
    <t xml:space="preserve"> </t>
  </si>
  <si>
    <t>Vertical sides of lift walls bases</t>
  </si>
  <si>
    <t>Ditto lift walls</t>
  </si>
  <si>
    <t>Diito to lift walls</t>
  </si>
  <si>
    <t>Brought Forward from page 6</t>
  </si>
  <si>
    <t>Vertical sides of vertical walls</t>
  </si>
  <si>
    <t>15mm thick to Floors</t>
  </si>
  <si>
    <t>SUPERVISION</t>
  </si>
  <si>
    <t xml:space="preserve">SPECIFICATIONS AND BILLS OF QUANTITIES </t>
  </si>
  <si>
    <t>FOR</t>
  </si>
  <si>
    <t>THE PROPOSED CONSTRUCTION AND COMPLETION OF
BOMET MOTHER AND CHILD WELLNESS CENTRE</t>
  </si>
  <si>
    <t>BOMET  COUNTY</t>
  </si>
  <si>
    <t>AT</t>
  </si>
  <si>
    <t>Vibrated reinforced concrete grade  20/20 mm (mix 1:2:4) as before described in:</t>
  </si>
  <si>
    <t>Brought forward from page 14</t>
  </si>
  <si>
    <t>Brought forward from page 15</t>
  </si>
  <si>
    <t>Brought forward from page 16</t>
  </si>
  <si>
    <t>Brought forward from page 18</t>
  </si>
  <si>
    <t>Brought forward from page 19</t>
  </si>
  <si>
    <t>Brought forward from page 20</t>
  </si>
  <si>
    <t>500X500X8mm thick non slip ceramic floor tiles</t>
  </si>
  <si>
    <t>8mm thick approved first grade Ceramic tiles such as "SAJ" or other equal approved to architects Pattern ,bedding and jointing in cement mortar (1:4) grouting joints in matching cement;</t>
  </si>
  <si>
    <t>6mm thick approved first grade Ceramic tiles such as "SAJ" or other equal approved to architects Pattern ,bedding and jointing in cement mortar (1:4) grouting joints in matching cement;</t>
  </si>
  <si>
    <t>ELEMENT NO.6</t>
  </si>
  <si>
    <t>ROOF CONSTRUCTION AND COVERING</t>
  </si>
  <si>
    <t>MAIN ROOF -STEEL TRUSSES</t>
  </si>
  <si>
    <t>Unframed structural steel work, factory primed before delivery to site and to be executed by an approved skilled person.</t>
  </si>
  <si>
    <t>Steel trusses</t>
  </si>
  <si>
    <t>50X50mm wall plate secured with and including 12mm diameter mild steel 'J'bolt   securely fixed to verticle  SHS members.</t>
  </si>
  <si>
    <t>50 x 50 x3mm square hollow section  main rafter member/ principle rafters.</t>
  </si>
  <si>
    <t xml:space="preserve">   </t>
  </si>
  <si>
    <t xml:space="preserve"> 50 x 50 x 3mm rectangular hollow sections to kingposts.</t>
  </si>
  <si>
    <t>50x 50 x 3mm  thick but  to tie Beam.</t>
  </si>
  <si>
    <t>Ditto but to common rafters.</t>
  </si>
  <si>
    <t>40x40x3mm thick  purlins fixed to steel trusses.</t>
  </si>
  <si>
    <t>ROOF FINISHES AND COVERING</t>
  </si>
  <si>
    <t>IT 5 Prepainted  box profile  Roof covering at 15.0 degrees from horizontal including fix to SHS members including all necessary  battens and fixtures.</t>
  </si>
  <si>
    <t>RAIN WATER DISPOSAL</t>
  </si>
  <si>
    <t>250x200x200mm box  steel gutters 3mm ms plate  fixed to fascia with including appropriate brackets hangers bends, and gutter spout or out lets for connection to down pipes by outs all in accordance with architect drawings.</t>
  </si>
  <si>
    <t>Down Pipes with solvent welded joints, fixed to walls with holderbolts size 100 x 100 mm or any other approved</t>
  </si>
  <si>
    <t>Extraover  for swan kneck in pipe  , size' -  100 x 100  mm</t>
  </si>
  <si>
    <t>No.</t>
  </si>
  <si>
    <t>Extraover  for shoe in pipe  , size' -  100 x 100  mm</t>
  </si>
  <si>
    <t>From page 11</t>
  </si>
  <si>
    <t>From page 12</t>
  </si>
  <si>
    <t>From page 13</t>
  </si>
  <si>
    <t>From page 14</t>
  </si>
  <si>
    <t>Total  carried to collection</t>
  </si>
  <si>
    <t>Brought forward from page 13</t>
  </si>
  <si>
    <t>Brought forward from Above</t>
  </si>
  <si>
    <t>Total Asphalt and Related Works carried to Summary</t>
  </si>
  <si>
    <t>Total Asphalt and Related works carried to collection</t>
  </si>
  <si>
    <t>Total Roof construction &amp; Covering carried to Summary</t>
  </si>
  <si>
    <t>Brought Forward from page 4</t>
  </si>
  <si>
    <t>Brought forward from page 10</t>
  </si>
  <si>
    <t>Brought forward from page 12</t>
  </si>
  <si>
    <t>PC AND PROVISIONAL SUMS</t>
  </si>
  <si>
    <t>Brought forward From Page 1</t>
  </si>
  <si>
    <t>Brought forward From Page 2</t>
  </si>
  <si>
    <t>PROPOSED MOTHER &amp; CHILD WELLNESS  CENTRE,BOMET COUNTY</t>
  </si>
  <si>
    <t>FLACTUATION</t>
  </si>
  <si>
    <t>12mm thick to beams and columns</t>
  </si>
  <si>
    <t>Plastered walls,beams and columns</t>
  </si>
  <si>
    <t>Ceiling work cont'd</t>
  </si>
  <si>
    <t>321</t>
  </si>
  <si>
    <t>Plastered beams,columns and walls</t>
  </si>
  <si>
    <t>Brought Forward From page 7</t>
  </si>
  <si>
    <t>Brought Forward From page 8</t>
  </si>
  <si>
    <t>Brought Forward From page 9</t>
  </si>
  <si>
    <t>Brought Forward From page 10</t>
  </si>
  <si>
    <t>ELEMENT NO.5</t>
  </si>
  <si>
    <t>2203</t>
  </si>
  <si>
    <t>Fabricate and fix powder coted aluminium doors as per booth aluminuim catalogue ,aluminium door sections profile or equally approved complete with  necessary ironmongeries including appropriate door closures.</t>
  </si>
  <si>
    <t>ALLUMINIUM DOORS</t>
  </si>
  <si>
    <t>ALLUMINIUM WINDOWS</t>
  </si>
  <si>
    <t>ALLUMINIUM DOORS.</t>
  </si>
  <si>
    <t xml:space="preserve"> DOORS.</t>
  </si>
  <si>
    <t xml:space="preserve"> ALLUMINIUM DOORS.</t>
  </si>
  <si>
    <t>ALLUMINIUM WINDOWS.</t>
  </si>
  <si>
    <t>Brought Forward From page 6</t>
  </si>
  <si>
    <t>Brought Forward From page 5</t>
  </si>
  <si>
    <t>Brought Forward From page 4</t>
  </si>
  <si>
    <t>External Painting</t>
  </si>
  <si>
    <t>1988</t>
  </si>
  <si>
    <t>From page Above</t>
  </si>
  <si>
    <t>From page 10</t>
  </si>
  <si>
    <t>2244</t>
  </si>
  <si>
    <t>Plastered beams,columns and walls.</t>
  </si>
  <si>
    <t>Ceiling finishes cont'd</t>
  </si>
  <si>
    <t>Brought forward from page 8</t>
  </si>
  <si>
    <t>Brought forward from page 7</t>
  </si>
  <si>
    <t>2100</t>
  </si>
  <si>
    <t>Brought Forward from Page 3</t>
  </si>
  <si>
    <t>Brought Forward from Page 2</t>
  </si>
  <si>
    <t>Brought forward from Page 1</t>
  </si>
  <si>
    <t>Total Wallings Carried to Summary</t>
  </si>
  <si>
    <t>Parapet wall</t>
  </si>
  <si>
    <t xml:space="preserve">200 mm Thick parapet walling </t>
  </si>
  <si>
    <t>Plastered walls</t>
  </si>
  <si>
    <t>PCC COPING</t>
  </si>
  <si>
    <t xml:space="preserve">Carried to collection </t>
  </si>
  <si>
    <t>Total Pc and Provisional Sums carried to Summary</t>
  </si>
  <si>
    <t>350 X350X 50mm thick saddle back PCC  on top of parapet masonry wall with appropriate requirements,all task for this item to be under full approval and satisfaction by Architect</t>
  </si>
  <si>
    <t>Brought Forward from page 3</t>
  </si>
  <si>
    <t>150 mm Thick horizontal RC slab</t>
  </si>
  <si>
    <t>150 mm Thick horizontal RC slab.</t>
  </si>
  <si>
    <t>BOMET COUNTY</t>
  </si>
  <si>
    <t>QUANTITY SURVEYORS</t>
  </si>
  <si>
    <t xml:space="preserve"> BOMET</t>
  </si>
  <si>
    <t xml:space="preserve">        BOMET COUNTY</t>
  </si>
  <si>
    <t>STUCTURAL ENGINEERS</t>
  </si>
  <si>
    <t xml:space="preserve"> BOMET  COUNTY  ENGINEERS</t>
  </si>
  <si>
    <t>MAY, 2019</t>
  </si>
  <si>
    <t>P.O. BOX  19-20400</t>
  </si>
  <si>
    <t xml:space="preserve">   P.O. BOX 19-20400</t>
  </si>
  <si>
    <t>MECHANICAL INSTALLATION WORKS</t>
  </si>
  <si>
    <t>Water treatment</t>
  </si>
  <si>
    <t>Water Reticulation</t>
  </si>
  <si>
    <t>Plumbing and Drainage pipework</t>
  </si>
  <si>
    <t>Sanitary Fittings</t>
  </si>
  <si>
    <t>Solar Water Heating</t>
  </si>
  <si>
    <t xml:space="preserve"> Waste Water treatment</t>
  </si>
  <si>
    <t>Rain Water Harvesting</t>
  </si>
  <si>
    <t>Steam Boiler and Calorifier Installations</t>
  </si>
  <si>
    <t>Laundry</t>
  </si>
  <si>
    <t>Fire fighting(hose real and wet riser system)</t>
  </si>
  <si>
    <t>Fire stopping</t>
  </si>
  <si>
    <t>Portable fire extingguishers</t>
  </si>
  <si>
    <t>Inert  Gas Fire Suppression</t>
  </si>
  <si>
    <t>General Mechanical Ventillation</t>
  </si>
  <si>
    <t>Smoke control system</t>
  </si>
  <si>
    <t>Toilet Extract System</t>
  </si>
  <si>
    <t>Carried Forward to Collection</t>
  </si>
  <si>
    <t>Air Conditioning</t>
  </si>
  <si>
    <t>Medical Gas system</t>
  </si>
  <si>
    <t>Brought forward From Page 3</t>
  </si>
  <si>
    <t>Brought forward From Page 4</t>
  </si>
  <si>
    <t>Piped water</t>
  </si>
  <si>
    <t>ELECTRICAL SCOPE OF WORK</t>
  </si>
  <si>
    <t>Internal lighting</t>
  </si>
  <si>
    <t xml:space="preserve"> Total Mechanical Carried Forward to Summary</t>
  </si>
  <si>
    <t>Power Supply and Distribution</t>
  </si>
  <si>
    <t>Tertiary and Isolated Power Systems</t>
  </si>
  <si>
    <t>Fire Alarm and Detection System</t>
  </si>
  <si>
    <t>Structured Cabling</t>
  </si>
  <si>
    <t>IP CCTV and Door Access Control System</t>
  </si>
  <si>
    <t>Nurse Call System</t>
  </si>
  <si>
    <t xml:space="preserve">MATV System </t>
  </si>
  <si>
    <t>PA Sound System</t>
  </si>
  <si>
    <t>PC SUM For 2 Lines Power connection</t>
  </si>
  <si>
    <t xml:space="preserve">Generator Installation Works </t>
  </si>
  <si>
    <t>pc</t>
  </si>
  <si>
    <t>Pc</t>
  </si>
  <si>
    <t>Brought forward From Page 6</t>
  </si>
  <si>
    <t>Brought Forward From Page 8</t>
  </si>
  <si>
    <t>Brought Forward From Page 9</t>
  </si>
  <si>
    <t>Brought Forward From Page 10</t>
  </si>
  <si>
    <t>Total For Electrical Works carried to Summary</t>
  </si>
  <si>
    <t>Mechanical installations</t>
  </si>
  <si>
    <t>Electrical installations</t>
  </si>
  <si>
    <t>GRAND SUMMARY</t>
  </si>
  <si>
    <t>BILL NO.1</t>
  </si>
  <si>
    <r>
      <t xml:space="preserve">"Termidor 80WG" or equal and approved anti-termite chemical treatment to  sub-soil or blinded hardcore surfaces executed complete by a specialist strictly in accordance with the manufacturer's printed instructions: provide a </t>
    </r>
    <r>
      <rPr>
        <b/>
        <sz val="10"/>
        <rFont val="Arial"/>
        <family val="2"/>
      </rPr>
      <t>Ten year written performance guarantee for the works</t>
    </r>
    <r>
      <rPr>
        <sz val="10"/>
        <rFont val="Arial"/>
        <family val="2"/>
      </rPr>
      <t>.</t>
    </r>
  </si>
  <si>
    <t>cut down trees of girth 0-600mm, grub up roots, remove stumps and cart away the arising debris to location as directed by the project manager</t>
  </si>
  <si>
    <t>Load bearing quarry Machine dressed natural stone bedded and jointed in cement and sand (1:3) mortar; 25 mm x 20 gauge hoop iron reinforcement at every alternate course as described in:</t>
  </si>
  <si>
    <t>Assorted bars of T8,T10,T12  &amp; T16 to R.C retaining basement wall,Litfs wall and bases,Suspended slab  and beams</t>
  </si>
  <si>
    <t>High Ribbed reinforcement bars to B.S 4461 as described in:</t>
  </si>
  <si>
    <t>Assorted bars of T8,T10,T12,T16 &amp; T20 to  lift walls</t>
  </si>
  <si>
    <t>High Ribbed reinforcement bars to BS 4449 cut and bent to BS code 8666:2005 as before described</t>
  </si>
  <si>
    <t>Assorted bars of T8,T10,T12,T16  &amp; T20 to R.C Litfs walls</t>
  </si>
  <si>
    <t>High Ribbed reinforcement  bars to BS 4449 cut and bent to BS code 8666:2005 as before described</t>
  </si>
  <si>
    <t>Incinerator</t>
  </si>
  <si>
    <t>ROOF CONSTRUCTIONS,FINISHES AND COVERING</t>
  </si>
  <si>
    <t>Brought forward from page 9</t>
  </si>
  <si>
    <t>Total Roof construction and covering carried to Summary</t>
  </si>
  <si>
    <t>POLYCARBONATE ROOF COVERING</t>
  </si>
  <si>
    <t>ROOR CONSTRUCTION COVERING AND FINISHES</t>
  </si>
  <si>
    <t>High Ribbed  reinforcement bars to B.S 4449 as before described</t>
  </si>
  <si>
    <t>Assorted bars of T8,T10,T12 and T16</t>
  </si>
  <si>
    <t>Small power</t>
  </si>
  <si>
    <t>.</t>
  </si>
  <si>
    <t>Brought forward From Page 5</t>
  </si>
  <si>
    <t>External  street Lighting</t>
  </si>
  <si>
    <t>LANDSCAPING AND CIVILWORKS</t>
  </si>
  <si>
    <t>GENERATOR HOUSE</t>
  </si>
  <si>
    <r>
      <t xml:space="preserve">Allow a provisional sum of </t>
    </r>
    <r>
      <rPr>
        <b/>
        <sz val="10"/>
        <rFont val="Arial"/>
        <family val="2"/>
      </rPr>
      <t>Kenya Shillings</t>
    </r>
    <r>
      <rPr>
        <sz val="10"/>
        <rFont val="Arial"/>
        <family val="2"/>
      </rPr>
      <t xml:space="preserve"> </t>
    </r>
    <r>
      <rPr>
        <b/>
        <sz val="10"/>
        <rFont val="Arial"/>
        <family val="2"/>
      </rPr>
      <t>Twenty million (20,000,000.00)only</t>
    </r>
    <r>
      <rPr>
        <sz val="10"/>
        <rFont val="Arial"/>
        <family val="2"/>
      </rPr>
      <t xml:space="preserve"> for Contingencies and any unforseen items</t>
    </r>
  </si>
  <si>
    <r>
      <t xml:space="preserve">Allow a provisional sum of </t>
    </r>
    <r>
      <rPr>
        <b/>
        <sz val="10"/>
        <rFont val="Arial"/>
        <family val="2"/>
      </rPr>
      <t>Kenya Shillings</t>
    </r>
    <r>
      <rPr>
        <sz val="10"/>
        <rFont val="Arial"/>
        <family val="2"/>
      </rPr>
      <t xml:space="preserve"> </t>
    </r>
    <r>
      <rPr>
        <b/>
        <sz val="10"/>
        <rFont val="Arial"/>
        <family val="2"/>
      </rPr>
      <t xml:space="preserve">Ten million (10,000,000.00) only </t>
    </r>
    <r>
      <rPr>
        <sz val="10"/>
        <rFont val="Arial"/>
        <family val="2"/>
      </rPr>
      <t>for flactuation</t>
    </r>
  </si>
  <si>
    <r>
      <t xml:space="preserve">Allow a provisional sum of </t>
    </r>
    <r>
      <rPr>
        <b/>
        <sz val="10"/>
        <rFont val="Arial"/>
        <family val="2"/>
      </rPr>
      <t>Kenya Shillings</t>
    </r>
    <r>
      <rPr>
        <sz val="10"/>
        <rFont val="Arial"/>
        <family val="2"/>
      </rPr>
      <t xml:space="preserve"> </t>
    </r>
    <r>
      <rPr>
        <b/>
        <sz val="10"/>
        <rFont val="Arial"/>
        <family val="2"/>
      </rPr>
      <t>Seven hunded and fifty thousand (750,000.00) only</t>
    </r>
    <r>
      <rPr>
        <sz val="10"/>
        <rFont val="Arial"/>
        <family val="2"/>
      </rPr>
      <t xml:space="preserve"> for landscaping and civil works as per architects approval</t>
    </r>
  </si>
  <si>
    <t>BILL NO.3</t>
  </si>
  <si>
    <t>BILL NO. 2</t>
  </si>
  <si>
    <t>BILL NO.2-MAIN WORKS</t>
  </si>
  <si>
    <t>PC/S</t>
  </si>
  <si>
    <t>PC AND PROVISIONAL  SUMS      FROM    PAGE</t>
  </si>
  <si>
    <t>PAGE NO</t>
  </si>
  <si>
    <t>MW/S</t>
  </si>
  <si>
    <t>MAIN BUILDING WORKS                  FROM     PAGE</t>
  </si>
  <si>
    <t>BILL NO. 2-MAIN BUILDERS WORK</t>
  </si>
  <si>
    <r>
      <t xml:space="preserve">Allow a Provisional Sum of of Kenya Shillings </t>
    </r>
    <r>
      <rPr>
        <b/>
        <sz val="10"/>
        <rFont val="Arial"/>
        <family val="2"/>
      </rPr>
      <t>two million (2,000,000.00)</t>
    </r>
    <r>
      <rPr>
        <sz val="10"/>
        <rFont val="Arial"/>
        <family val="2"/>
      </rPr>
      <t>Only for constuction of polycarbonate roof above ramp,to structural details and direction by the Architect</t>
    </r>
  </si>
  <si>
    <t xml:space="preserve">The following sums may  be expanded in whole or in part at the sole discretion of the project manager and on his written authority only. </t>
  </si>
  <si>
    <r>
      <t xml:space="preserve">Allow a provisional sum of </t>
    </r>
    <r>
      <rPr>
        <b/>
        <sz val="10"/>
        <rFont val="Arial"/>
        <family val="2"/>
      </rPr>
      <t>Kenya Shillings</t>
    </r>
    <r>
      <rPr>
        <sz val="10"/>
        <rFont val="Arial"/>
        <family val="2"/>
      </rPr>
      <t xml:space="preserve"> </t>
    </r>
    <r>
      <rPr>
        <b/>
        <sz val="10"/>
        <rFont val="Arial"/>
        <family val="2"/>
      </rPr>
      <t>Fifteen million (15,000,000.00) only</t>
    </r>
    <r>
      <rPr>
        <sz val="10"/>
        <rFont val="Arial"/>
        <family val="2"/>
      </rPr>
      <t xml:space="preserve"> for Project supervision team as per project manager's approval</t>
    </r>
  </si>
  <si>
    <r>
      <t xml:space="preserve">Allow a provisional sum of </t>
    </r>
    <r>
      <rPr>
        <b/>
        <sz val="10"/>
        <rFont val="Arial"/>
        <family val="2"/>
      </rPr>
      <t>Kenya Shillings</t>
    </r>
    <r>
      <rPr>
        <sz val="10"/>
        <rFont val="Arial"/>
        <family val="2"/>
      </rPr>
      <t xml:space="preserve"> </t>
    </r>
    <r>
      <rPr>
        <b/>
        <sz val="10"/>
        <rFont val="Arial"/>
        <family val="2"/>
      </rPr>
      <t>Forty million (40,000,000.00)</t>
    </r>
    <r>
      <rPr>
        <sz val="10"/>
        <rFont val="Arial"/>
        <family val="2"/>
      </rPr>
      <t xml:space="preserve"> only for landscaping and civil works as per architects approval</t>
    </r>
  </si>
  <si>
    <t>Sprinkler system</t>
  </si>
  <si>
    <t>2No.Bed Lifts</t>
  </si>
  <si>
    <t>TOTAL PC AND PROVISIONAL SUMS TO MAIN SUMMARY</t>
  </si>
  <si>
    <t>GR/S</t>
  </si>
  <si>
    <t>TOTAL FOR SECTION 5- THIRD FLOOR  CARRIED TO MAIN SUMMARY</t>
  </si>
  <si>
    <t>TOTAL FOR SECTION 6-FOURTH FLOOR CARRIED TO MAIN SUMMARY</t>
  </si>
  <si>
    <t>TOTAL COST FOR BILL NO.2-MAIN WORKS CARRIED TO GRAND SUMMARY</t>
  </si>
  <si>
    <t>FOURTH FLOOR</t>
  </si>
  <si>
    <t>REVERSE OSMOSIS PLANT HOUSE</t>
  </si>
  <si>
    <r>
      <t xml:space="preserve">Allow a Provisional Sums of Kenya Shillings </t>
    </r>
    <r>
      <rPr>
        <b/>
        <sz val="10"/>
        <rFont val="Arial"/>
        <family val="2"/>
      </rPr>
      <t xml:space="preserve">Four million Five hundred thousand (4,500,000.00) </t>
    </r>
    <r>
      <rPr>
        <sz val="10"/>
        <rFont val="Arial"/>
        <family val="2"/>
      </rPr>
      <t>Only for reverse osmosis water treatment plant</t>
    </r>
  </si>
  <si>
    <r>
      <t xml:space="preserve">Allow a Provisisonal Sum of Kenya Shillings </t>
    </r>
    <r>
      <rPr>
        <b/>
        <sz val="10"/>
        <rFont val="Arial"/>
        <family val="2"/>
      </rPr>
      <t>Ten Million (10,000,000.00)</t>
    </r>
    <r>
      <rPr>
        <sz val="10"/>
        <rFont val="Arial"/>
        <family val="2"/>
      </rPr>
      <t xml:space="preserve">  Only for 2 No.32,000 litres elevated pressed steel Tanks,1 NO.164,000 litres low level tank,4 No.Booster pump sets,Reticulation pipework,Valve chambers and associated fittings and accessories.</t>
    </r>
  </si>
  <si>
    <r>
      <t>Allow a Prime cost of Kenya Shillings</t>
    </r>
    <r>
      <rPr>
        <b/>
        <sz val="10"/>
        <rFont val="Arial"/>
        <family val="2"/>
      </rPr>
      <t xml:space="preserve"> Thirty eight</t>
    </r>
    <r>
      <rPr>
        <sz val="10"/>
        <rFont val="Arial"/>
        <family val="2"/>
      </rPr>
      <t xml:space="preserve"> </t>
    </r>
    <r>
      <rPr>
        <b/>
        <sz val="10"/>
        <rFont val="Arial"/>
        <family val="2"/>
      </rPr>
      <t>Million (38,000,000.00)</t>
    </r>
    <r>
      <rPr>
        <sz val="10"/>
        <rFont val="Arial"/>
        <family val="2"/>
      </rPr>
      <t xml:space="preserve"> Only for plumbing(Hot and Cold water systems)pipes and fittings and drainage pipes for grey and Black water</t>
    </r>
  </si>
  <si>
    <r>
      <t xml:space="preserve">Allow a Prime Cost sums of Kenya Shillings </t>
    </r>
    <r>
      <rPr>
        <b/>
        <sz val="10"/>
        <rFont val="Arial"/>
        <family val="2"/>
      </rPr>
      <t>Fifty million (50,000,000.00)</t>
    </r>
    <r>
      <rPr>
        <sz val="10"/>
        <rFont val="Arial"/>
        <family val="2"/>
      </rPr>
      <t xml:space="preserve"> Only for water Closets,Urinals,Medical sinks,Wash hand basins,Taps,Mirrors,Kitchen sinks,Utility sinks and other bathroom accessories.</t>
    </r>
  </si>
  <si>
    <r>
      <t xml:space="preserve">Provide the Prime Cost sums  of Kenya Shillings </t>
    </r>
    <r>
      <rPr>
        <b/>
        <sz val="10"/>
        <rFont val="Arial"/>
        <family val="2"/>
      </rPr>
      <t>Fifteen million (15,000,000.00)</t>
    </r>
    <r>
      <rPr>
        <sz val="10"/>
        <rFont val="Arial"/>
        <family val="2"/>
      </rPr>
      <t xml:space="preserve"> Only for Flat plate solar panels,Storage tanks,Pumps and Associated fittings</t>
    </r>
  </si>
  <si>
    <r>
      <t xml:space="preserve">Provide the Provisional  Cost Sum of Kenya Shillings </t>
    </r>
    <r>
      <rPr>
        <b/>
        <sz val="10"/>
        <rFont val="Arial"/>
        <family val="2"/>
      </rPr>
      <t xml:space="preserve">Five million five hunded thousand (5,500,000.00) </t>
    </r>
    <r>
      <rPr>
        <sz val="10"/>
        <rFont val="Arial"/>
        <family val="2"/>
      </rPr>
      <t>Only for Provision of waste water Treatment plant(Bio digester)</t>
    </r>
  </si>
  <si>
    <r>
      <t xml:space="preserve">Allow a provisisonal Sum of Kenya Shillings </t>
    </r>
    <r>
      <rPr>
        <b/>
        <sz val="10"/>
        <rFont val="Arial"/>
        <family val="2"/>
      </rPr>
      <t>Two million , Five hundred thousand (2,500,000.00)</t>
    </r>
    <r>
      <rPr>
        <sz val="10"/>
        <rFont val="Arial"/>
        <family val="2"/>
      </rPr>
      <t xml:space="preserve"> Only for Rain water drainage goods( Rain water outlets,pipework and accessories)</t>
    </r>
  </si>
  <si>
    <r>
      <t xml:space="preserve">Provide the Prime Cost Sum of Kenya Shillings </t>
    </r>
    <r>
      <rPr>
        <b/>
        <sz val="10"/>
        <rFont val="Arial"/>
        <family val="2"/>
      </rPr>
      <t>Thirty Five million (35,000,000.00)</t>
    </r>
    <r>
      <rPr>
        <sz val="10"/>
        <rFont val="Arial"/>
        <family val="2"/>
      </rPr>
      <t xml:space="preserve"> Only for 1 No.6 ton/hr Boiler system complete with all accessries,1 No.20,000 litres above ground  fuel storage tanks,fire protection to the boiler room,1 No.3000 steam calorifiers and associated ellectrical works.</t>
    </r>
  </si>
  <si>
    <r>
      <t xml:space="preserve">Provide the Provisional Cost Sum of Kenya Shillings </t>
    </r>
    <r>
      <rPr>
        <b/>
        <sz val="10"/>
        <rFont val="Arial"/>
        <family val="2"/>
      </rPr>
      <t xml:space="preserve">eight million (8,000,000.00) </t>
    </r>
    <r>
      <rPr>
        <sz val="10"/>
        <rFont val="Arial"/>
        <family val="2"/>
      </rPr>
      <t>Only provision for Steam reticulation,Compressed air reticulation to laundry,Plumping and Drainage services,Fire protection and other Pipework.</t>
    </r>
  </si>
  <si>
    <r>
      <t xml:space="preserve">Allow a provisisonal Cost Sum of Kenya Shillings </t>
    </r>
    <r>
      <rPr>
        <b/>
        <sz val="10"/>
        <rFont val="Arial"/>
        <family val="2"/>
      </rPr>
      <t>Four million Five hundred thousand (4,500,000.00)</t>
    </r>
    <r>
      <rPr>
        <sz val="10"/>
        <rFont val="Arial"/>
        <family val="2"/>
      </rPr>
      <t xml:space="preserve"> Only for 65 mm Landing valves,Hose connections,Swinnging type hose reel,Galvanised Iron (GSM) horse reel pipework and associated  fittings.</t>
    </r>
  </si>
  <si>
    <r>
      <t xml:space="preserve">Allow a provisisonal Cost Sum of Kenya Shillings </t>
    </r>
    <r>
      <rPr>
        <b/>
        <sz val="10"/>
        <rFont val="Arial"/>
        <family val="2"/>
      </rPr>
      <t>Eleven million(11,000,000.00</t>
    </r>
    <r>
      <rPr>
        <sz val="10"/>
        <rFont val="Arial"/>
        <family val="2"/>
      </rPr>
      <t>) Only for Fire pump set,Sprikler Nozzles,Pipework and associated installation assecories</t>
    </r>
  </si>
  <si>
    <r>
      <t>Allow a provisisonal Sum of Kenya Shillings</t>
    </r>
    <r>
      <rPr>
        <b/>
        <sz val="10"/>
        <rFont val="Arial"/>
        <family val="2"/>
      </rPr>
      <t xml:space="preserve"> Fifteen million (15,000,000.00)</t>
    </r>
    <r>
      <rPr>
        <sz val="10"/>
        <rFont val="Arial"/>
        <family val="2"/>
      </rPr>
      <t xml:space="preserve"> Only for fire stop installation(Pipe collars,fire resistant compounds,fire stop sealants,duct and cable wrap tapes</t>
    </r>
  </si>
  <si>
    <r>
      <t xml:space="preserve">Allow a Prime Cost Sum of Kenya Shillings </t>
    </r>
    <r>
      <rPr>
        <b/>
        <sz val="10"/>
        <rFont val="Arial"/>
        <family val="2"/>
      </rPr>
      <t>One million five hundred thousand (1,500,000.00)</t>
    </r>
    <r>
      <rPr>
        <sz val="10"/>
        <rFont val="Arial"/>
        <family val="2"/>
      </rPr>
      <t xml:space="preserve"> Only for cost of Portable fire extinguishers( co2,water and dry powder) and medical evacuation sleds.</t>
    </r>
  </si>
  <si>
    <r>
      <t xml:space="preserve">Allow a Prime Cost Sum of Kenya Shillings </t>
    </r>
    <r>
      <rPr>
        <b/>
        <sz val="10"/>
        <rFont val="Arial"/>
        <family val="2"/>
      </rPr>
      <t>Five million (5,000,000.00)</t>
    </r>
    <r>
      <rPr>
        <sz val="10"/>
        <rFont val="Arial"/>
        <family val="2"/>
      </rPr>
      <t xml:space="preserve"> Only for FM 200 fire suppression system in the ICT rooms and Co2 fire suppression in the electrical equipment rooms.</t>
    </r>
  </si>
  <si>
    <r>
      <t>Allow a provisisonal sSum of Kenya Shillings</t>
    </r>
    <r>
      <rPr>
        <b/>
        <sz val="10"/>
        <rFont val="Arial"/>
        <family val="2"/>
      </rPr>
      <t xml:space="preserve"> twenty million (20,000,000.00)</t>
    </r>
    <r>
      <rPr>
        <sz val="10"/>
        <rFont val="Arial"/>
        <family val="2"/>
      </rPr>
      <t xml:space="preserve"> Only for supplying fans,extract air fans,supply and extract grilles,ductwork and associated fittings</t>
    </r>
  </si>
  <si>
    <r>
      <t xml:space="preserve">Allow a provisisonal Cost Sum of Kenya Shillings </t>
    </r>
    <r>
      <rPr>
        <b/>
        <sz val="10"/>
        <rFont val="Arial"/>
        <family val="2"/>
      </rPr>
      <t>Four million five hundred thousand (4,500,000.00)</t>
    </r>
    <r>
      <rPr>
        <sz val="10"/>
        <rFont val="Arial"/>
        <family val="2"/>
      </rPr>
      <t xml:space="preserve"> Only for smoke extract fans,Grilles,Ductwork and associated fittings.</t>
    </r>
  </si>
  <si>
    <r>
      <t>Allow a provisisonal Cost Sum of Kenya Shillings</t>
    </r>
    <r>
      <rPr>
        <b/>
        <sz val="10"/>
        <rFont val="Arial"/>
        <family val="2"/>
      </rPr>
      <t xml:space="preserve"> Twelve million (12,000,000.00)</t>
    </r>
    <r>
      <rPr>
        <sz val="10"/>
        <rFont val="Arial"/>
        <family val="2"/>
      </rPr>
      <t xml:space="preserve"> Only for Toilet extract fans,Grilles,Ductwork and associated fittings.</t>
    </r>
  </si>
  <si>
    <r>
      <t>Allow a provisisonal Cost Sum of Kenya Shillings</t>
    </r>
    <r>
      <rPr>
        <b/>
        <sz val="10"/>
        <rFont val="Arial"/>
        <family val="2"/>
      </rPr>
      <t>Twenty three million(23,000,000.00)</t>
    </r>
    <r>
      <rPr>
        <sz val="10"/>
        <rFont val="Arial"/>
        <family val="2"/>
      </rPr>
      <t xml:space="preserve"> Only for AHU,Rooftop Units,Outoor units,Indoor units pipework and associated fittings in selected specialty rooms</t>
    </r>
  </si>
  <si>
    <r>
      <t>Allow a Prime Cost Sum of Kenya Shillings</t>
    </r>
    <r>
      <rPr>
        <b/>
        <sz val="10"/>
        <rFont val="Arial"/>
        <family val="2"/>
      </rPr>
      <t xml:space="preserve"> Thirty three million (33,000,000.00)</t>
    </r>
    <r>
      <rPr>
        <sz val="10"/>
        <rFont val="Arial"/>
        <family val="2"/>
      </rPr>
      <t xml:space="preserve"> Only for 2.6 tonnes Liguid oxygen plant 511/s Medical air plant,500 m3/Hr Vacuum plant,Gas outlets,Copper pipework,Fittings and associated accessories.</t>
    </r>
  </si>
  <si>
    <r>
      <t xml:space="preserve">Allow a Provisional Sums of Kenya </t>
    </r>
    <r>
      <rPr>
        <b/>
        <sz val="10"/>
        <rFont val="Arial"/>
        <family val="2"/>
      </rPr>
      <t>Shillings Five million (5,000,000.00)</t>
    </r>
    <r>
      <rPr>
        <sz val="10"/>
        <rFont val="Arial"/>
        <family val="2"/>
      </rPr>
      <t xml:space="preserve"> Only for piped water connection from the main,including Pipework,Fittings and associated accessories.</t>
    </r>
  </si>
  <si>
    <r>
      <t xml:space="preserve">Provide the Prime Cost Sum of Kenya Shillings </t>
    </r>
    <r>
      <rPr>
        <b/>
        <sz val="10"/>
        <rFont val="Arial"/>
        <family val="2"/>
      </rPr>
      <t>Fifty million (52,000,000.00)</t>
    </r>
    <r>
      <rPr>
        <sz val="10"/>
        <rFont val="Arial"/>
        <family val="2"/>
      </rPr>
      <t xml:space="preserve"> only for Electrical installation including internal lighting of the hospital,to be done by nominated contractor.</t>
    </r>
  </si>
  <si>
    <r>
      <t>Provide the Prime Cost Sum of Kenya Shillings</t>
    </r>
    <r>
      <rPr>
        <b/>
        <sz val="10"/>
        <rFont val="Arial"/>
        <family val="2"/>
      </rPr>
      <t xml:space="preserve"> Seven million (7,000,000.00)</t>
    </r>
    <r>
      <rPr>
        <sz val="10"/>
        <rFont val="Arial"/>
        <family val="2"/>
      </rPr>
      <t xml:space="preserve"> only for simple flood lightning.</t>
    </r>
  </si>
  <si>
    <r>
      <t xml:space="preserve"> Allow a prime cost Sum of Kenya shillings </t>
    </r>
    <r>
      <rPr>
        <b/>
        <sz val="10"/>
        <rFont val="Arial"/>
        <family val="2"/>
      </rPr>
      <t>Twenty million (20,000,000.00)</t>
    </r>
    <r>
      <rPr>
        <sz val="10"/>
        <rFont val="Arial"/>
        <family val="2"/>
      </rPr>
      <t xml:space="preserve"> Small Power Power points wiring including for final circuits(to be drawn in GI pipe, mechanical and lifts</t>
    </r>
  </si>
  <si>
    <r>
      <t>Allow a prime cost Sum of Kenya shillings</t>
    </r>
    <r>
      <rPr>
        <b/>
        <sz val="10"/>
        <rFont val="Arial"/>
        <family val="2"/>
      </rPr>
      <t>Thirty five million(35,000,000.00)</t>
    </r>
    <r>
      <rPr>
        <sz val="10"/>
        <rFont val="Arial"/>
        <family val="2"/>
      </rPr>
      <t>only for Power to be tapped from the power center(assumed location to be near the hospital), 1No.Main switchboards(with communication provisions),Power Boards,submains cables and cable trays</t>
    </r>
  </si>
  <si>
    <r>
      <t>Allow a prime cost Sum of Kenya shillings</t>
    </r>
    <r>
      <rPr>
        <b/>
        <sz val="10"/>
        <rFont val="Arial"/>
        <family val="2"/>
      </rPr>
      <t xml:space="preserve"> Eleven million(11,000,000.00)</t>
    </r>
    <r>
      <rPr>
        <sz val="10"/>
        <rFont val="Arial"/>
        <family val="2"/>
      </rPr>
      <t>Only for medical equipment in  patient critical rooms.Cost include 2No. UPSs with cabling and medical isolation panels.</t>
    </r>
  </si>
  <si>
    <r>
      <t>Allow a prime cost Sum of Kenya shillings</t>
    </r>
    <r>
      <rPr>
        <b/>
        <sz val="10"/>
        <rFont val="Arial"/>
        <family val="2"/>
      </rPr>
      <t xml:space="preserve"> Seven million,three hundred thousand (7,300,000.00)</t>
    </r>
    <r>
      <rPr>
        <sz val="10"/>
        <rFont val="Arial"/>
        <family val="2"/>
      </rPr>
      <t>Only for Uninterruptible Power Systems Allowed for : 1No. UPS for work stations and 1No. UPS for power points at bedhead units</t>
    </r>
  </si>
  <si>
    <r>
      <t xml:space="preserve">Allow a prime cost Sum of Kenya shillings </t>
    </r>
    <r>
      <rPr>
        <b/>
        <sz val="10"/>
        <rFont val="Arial"/>
        <family val="2"/>
      </rPr>
      <t xml:space="preserve">Ten million (10,000,000.00) </t>
    </r>
    <r>
      <rPr>
        <sz val="10"/>
        <rFont val="Arial"/>
        <family val="2"/>
      </rPr>
      <t>Only for addressable Fire detection to all patient and non-patient areas and limited fire alarms in patient areas.</t>
    </r>
  </si>
  <si>
    <r>
      <t>Allow a prime cost Sum of Kenya shillings</t>
    </r>
    <r>
      <rPr>
        <b/>
        <sz val="10"/>
        <rFont val="Arial"/>
        <family val="2"/>
      </rPr>
      <t xml:space="preserve">(Ten million (10,000,000.00) </t>
    </r>
    <r>
      <rPr>
        <sz val="10"/>
        <rFont val="Arial"/>
        <family val="2"/>
      </rPr>
      <t>Only for LAN cabling, patch panels and data cabinets . This does not include server room equipment (servers, core switches, IP-PABX), distribution switches and workstation equipment (Telephone handsets, Computers).</t>
    </r>
  </si>
  <si>
    <r>
      <t xml:space="preserve">Allow a prime cost Sum of Kenya shillings </t>
    </r>
    <r>
      <rPr>
        <b/>
        <sz val="10"/>
        <rFont val="Arial"/>
        <family val="2"/>
      </rPr>
      <t>Thirteen million( 13,000,000.00) O</t>
    </r>
    <r>
      <rPr>
        <sz val="10"/>
        <rFont val="Arial"/>
        <family val="2"/>
      </rPr>
      <t>nly llow for 2 No. 26 persons Hospital Bed Lifts.The lifts will have Silver brushed stainless steel Wall and ceiling Finishes and Floor:granito.</t>
    </r>
  </si>
  <si>
    <r>
      <t xml:space="preserve">Allow a prime cost sum of kenya shilling </t>
    </r>
    <r>
      <rPr>
        <b/>
        <sz val="10"/>
        <rFont val="Arial"/>
        <family val="2"/>
      </rPr>
      <t>Twelve million</t>
    </r>
    <r>
      <rPr>
        <sz val="10"/>
        <rFont val="Arial"/>
        <family val="2"/>
      </rPr>
      <t xml:space="preserve"> </t>
    </r>
    <r>
      <rPr>
        <b/>
        <sz val="10"/>
        <rFont val="Arial"/>
        <family val="2"/>
      </rPr>
      <t>(12,000,000.00)</t>
    </r>
    <r>
      <rPr>
        <sz val="10"/>
        <rFont val="Arial"/>
        <family val="2"/>
      </rPr>
      <t xml:space="preserve"> only for addressable system consisting of bedhead units, call units, ceiling pull units, visual indicator, power supply and nurse display panel</t>
    </r>
  </si>
  <si>
    <r>
      <t xml:space="preserve">Allow a prime cost sum of kenya shilling </t>
    </r>
    <r>
      <rPr>
        <b/>
        <sz val="10"/>
        <rFont val="Arial"/>
        <family val="2"/>
      </rPr>
      <t>Three million,nine hundred thousand (3,900,000.00) On</t>
    </r>
    <r>
      <rPr>
        <sz val="10"/>
        <rFont val="Arial"/>
        <family val="2"/>
      </rPr>
      <t xml:space="preserve">ly for General TV system for a multi- dwelling building. This does not include screens </t>
    </r>
  </si>
  <si>
    <r>
      <t xml:space="preserve">Allow a prime cost sum of kenya shilling </t>
    </r>
    <r>
      <rPr>
        <b/>
        <sz val="10"/>
        <rFont val="ArialNovaLight"/>
      </rPr>
      <t xml:space="preserve">Five million(5,000,000.00) </t>
    </r>
    <r>
      <rPr>
        <sz val="10"/>
        <rFont val="ArialNovaLight"/>
      </rPr>
      <t>Only  for PA Sound System done for corridors and waiting areas for purposes of Announcements and Background music</t>
    </r>
  </si>
  <si>
    <r>
      <t xml:space="preserve">PC Sum of kenya shilling </t>
    </r>
    <r>
      <rPr>
        <b/>
        <sz val="10"/>
        <rFont val="ArialNovaLight"/>
      </rPr>
      <t>Eight million (8,000,000.00)</t>
    </r>
    <r>
      <rPr>
        <sz val="10"/>
        <rFont val="ArialNovaLight"/>
      </rPr>
      <t xml:space="preserve"> provided but sum may varry when application is done by KLPC depending on supply point</t>
    </r>
  </si>
  <si>
    <r>
      <t>Allow a prime cost sum of kenya shilling</t>
    </r>
    <r>
      <rPr>
        <b/>
        <sz val="10"/>
        <rFont val="Arial"/>
        <family val="2"/>
      </rPr>
      <t xml:space="preserve"> Twenty five million</t>
    </r>
    <r>
      <rPr>
        <sz val="10"/>
        <rFont val="Arial"/>
        <family val="2"/>
      </rPr>
      <t xml:space="preserve"> </t>
    </r>
    <r>
      <rPr>
        <b/>
        <sz val="10"/>
        <rFont val="Arial"/>
        <family val="2"/>
      </rPr>
      <t>(25,000,000.00)</t>
    </r>
    <r>
      <rPr>
        <sz val="10"/>
        <rFont val="Arial"/>
        <family val="2"/>
      </rPr>
      <t xml:space="preserve"> only for 1No. 1 MVA Standby Generator</t>
    </r>
  </si>
  <si>
    <r>
      <t xml:space="preserve">Allow a prime cost Sum of Kenya shillings </t>
    </r>
    <r>
      <rPr>
        <b/>
        <sz val="10"/>
        <rFont val="Arial"/>
        <family val="2"/>
      </rPr>
      <t xml:space="preserve">Ten million (10,000,000.00) </t>
    </r>
    <r>
      <rPr>
        <sz val="10"/>
        <rFont val="Arial"/>
        <family val="2"/>
      </rPr>
      <t>Only for CCTV, Access control in selected rooms</t>
    </r>
  </si>
  <si>
    <r>
      <t xml:space="preserve">Allow a provisional sum of </t>
    </r>
    <r>
      <rPr>
        <b/>
        <sz val="10"/>
        <rFont val="Arial"/>
        <family val="2"/>
      </rPr>
      <t>Kenya Shillings</t>
    </r>
    <r>
      <rPr>
        <sz val="10"/>
        <rFont val="Arial"/>
        <family val="2"/>
      </rPr>
      <t xml:space="preserve"> </t>
    </r>
    <r>
      <rPr>
        <b/>
        <sz val="10"/>
        <rFont val="Arial"/>
        <family val="2"/>
      </rPr>
      <t>Two hunded and fifty thousand (250,000.00) only</t>
    </r>
    <r>
      <rPr>
        <sz val="10"/>
        <rFont val="Arial"/>
        <family val="2"/>
      </rPr>
      <t xml:space="preserve"> for Construction of reverse osmosis treatment house measuring 2500x2500x3000mm high  as per architects approval</t>
    </r>
  </si>
  <si>
    <t>Brought Forward From page 12</t>
  </si>
  <si>
    <t>TOTAL COST OF WORK  CARRIED TO FORM OF  TENDER (Rates are V.A.T Inclussive)</t>
  </si>
  <si>
    <t>TOTAL FOR SECTION 2-GROUND FLOOR  CARRIED TO MAIN SUMMARY</t>
  </si>
  <si>
    <t>Brought forward from page 11</t>
  </si>
  <si>
    <t>STAIRCASE,RAMPAND RAILINGS</t>
  </si>
  <si>
    <t>Ribbed reinforcementn bars to BS 4449 cut and bent to BS code 8666:2005 as before described</t>
  </si>
  <si>
    <r>
      <t xml:space="preserve">Allow a Provisional Sums of Kenya Shillings </t>
    </r>
    <r>
      <rPr>
        <b/>
        <sz val="10"/>
        <rFont val="Arial"/>
        <family val="2"/>
      </rPr>
      <t>Eighteen  million</t>
    </r>
    <r>
      <rPr>
        <sz val="10"/>
        <rFont val="Arial"/>
        <family val="2"/>
      </rPr>
      <t xml:space="preserve"> (</t>
    </r>
    <r>
      <rPr>
        <b/>
        <sz val="10"/>
        <rFont val="Arial"/>
        <family val="2"/>
      </rPr>
      <t>18,000,000.00)</t>
    </r>
    <r>
      <rPr>
        <sz val="10"/>
        <rFont val="Arial"/>
        <family val="2"/>
      </rPr>
      <t xml:space="preserve"> Only for providing standard waste  incinerator with a wet scraber stainless steel chimney and 2400 litres fuel tank. The cost includes transport, crane hiring , electrical controls, plant, testing and commissioning as per architects instructions</t>
    </r>
  </si>
  <si>
    <r>
      <t xml:space="preserve">Allow a prime cost Sum of Kenya shillings </t>
    </r>
    <r>
      <rPr>
        <b/>
        <sz val="10"/>
        <rFont val="Arial"/>
        <family val="2"/>
      </rPr>
      <t xml:space="preserve">Two million,five hundred(2,500,000.00) Only for </t>
    </r>
    <r>
      <rPr>
        <sz val="10"/>
        <rFont val="Arial"/>
        <family val="2"/>
      </rPr>
      <t xml:space="preserve">Lightning Protection Allowed for Early Streamer Emission Air Terminal (ESEAT) System </t>
    </r>
  </si>
  <si>
    <t>PRELIMINARIES        FROM PAGE(Preliminaries section)</t>
  </si>
  <si>
    <t>84 of 84</t>
  </si>
  <si>
    <t>sss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</si>
</sst>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3" formatCode="_(* #,##0.00_);_(* \(#,##0.00\);_(* &quot;-&quot;??_);_(@_)"/>
    <numFmt numFmtId="164" formatCode="_(* #,##0_);_(* \(#,##0\);_(* &quot;-&quot;??_);_(@_)"/>
    <numFmt numFmtId="165" formatCode="_(&quot;Kshs.&quot;* #,##0.00_);_(&quot;Kshs.&quot;* \(#,##0.00\);_(&quot;Kshs.&quot;* &quot;-&quot;??_);_(@_)"/>
    <numFmt numFmtId="166" formatCode="_-* #,##0.00_-;\-* #,##0.00_-;_-* &quot;-&quot;??_-;_-@_-"/>
    <numFmt numFmtId="167" formatCode="[$-409]d\-mmm\-yy;@"/>
  </numFmts>
  <fonts count="54">
    <font>
      <sz val="11"/>
      <color theme="1"/>
      <name val="Calibri"/>
      <family val="2"/>
      <scheme val="minor"/>
    </font>
    <font>
      <sz val="11"/>
      <color theme="1"/>
      <name val="Calibri"/>
      <family val="2"/>
      <scheme val="minor"/>
    </font>
    <font>
      <sz val="10"/>
      <name val="Arial"/>
      <family val="2"/>
    </font>
    <font>
      <b/>
      <u/>
      <sz val="10"/>
      <name val="Arial"/>
      <family val="2"/>
    </font>
    <font>
      <b/>
      <sz val="10"/>
      <name val="Arial"/>
      <family val="2"/>
    </font>
    <font>
      <u/>
      <sz val="10"/>
      <name val="Arial"/>
      <family val="2"/>
    </font>
    <font>
      <i/>
      <u/>
      <sz val="10"/>
      <name val="Arial"/>
      <family val="2"/>
    </font>
    <font>
      <u/>
      <sz val="8"/>
      <name val="Arial"/>
      <family val="2"/>
    </font>
    <font>
      <b/>
      <sz val="11"/>
      <color theme="1"/>
      <name val="Calibri"/>
      <family val="2"/>
      <scheme val="minor"/>
    </font>
    <font>
      <u/>
      <sz val="11"/>
      <color theme="1"/>
      <name val="Calibri"/>
      <family val="2"/>
      <scheme val="minor"/>
    </font>
    <font>
      <b/>
      <u/>
      <sz val="11"/>
      <color theme="1"/>
      <name val="Calibri"/>
      <family val="2"/>
      <scheme val="minor"/>
    </font>
    <font>
      <u/>
      <sz val="11"/>
      <color rgb="FFFF0000"/>
      <name val="Calibri"/>
      <family val="2"/>
      <scheme val="minor"/>
    </font>
    <font>
      <sz val="11"/>
      <color rgb="FFFF0000"/>
      <name val="Calibri"/>
      <family val="2"/>
      <scheme val="minor"/>
    </font>
    <font>
      <sz val="11"/>
      <color theme="1"/>
      <name val="Arial"/>
      <family val="2"/>
    </font>
    <font>
      <b/>
      <sz val="11"/>
      <color theme="1"/>
      <name val="Arial"/>
      <family val="2"/>
    </font>
    <font>
      <b/>
      <u/>
      <sz val="16"/>
      <color theme="1"/>
      <name val="Calibri"/>
      <family val="2"/>
      <scheme val="minor"/>
    </font>
    <font>
      <sz val="10"/>
      <color theme="0"/>
      <name val="Arial"/>
      <family val="2"/>
    </font>
    <font>
      <sz val="11"/>
      <name val="Times New Roman"/>
      <family val="1"/>
    </font>
    <font>
      <b/>
      <sz val="8"/>
      <name val="Arial"/>
      <family val="2"/>
    </font>
    <font>
      <sz val="12"/>
      <name val="Arial"/>
      <family val="2"/>
    </font>
    <font>
      <b/>
      <i/>
      <sz val="10"/>
      <name val="Arial"/>
      <family val="2"/>
    </font>
    <font>
      <b/>
      <sz val="10"/>
      <name val="Trebuchet MS"/>
      <family val="2"/>
    </font>
    <font>
      <b/>
      <sz val="12"/>
      <name val="Trebuchet MS"/>
      <family val="2"/>
    </font>
    <font>
      <b/>
      <sz val="11"/>
      <name val="Trebuchet MS"/>
      <family val="2"/>
    </font>
    <font>
      <b/>
      <i/>
      <sz val="10"/>
      <name val="Trebuchet MS"/>
      <family val="2"/>
    </font>
    <font>
      <b/>
      <sz val="24"/>
      <name val="Trebuchet MS"/>
      <family val="2"/>
    </font>
    <font>
      <sz val="10"/>
      <name val="Trebuchet MS"/>
      <family val="2"/>
    </font>
    <font>
      <b/>
      <sz val="14"/>
      <name val="Trebuchet MS"/>
      <family val="2"/>
    </font>
    <font>
      <b/>
      <sz val="16"/>
      <name val="Trebuchet MS"/>
      <family val="2"/>
    </font>
    <font>
      <b/>
      <sz val="14"/>
      <color theme="1"/>
      <name val="Trebuchet MS"/>
      <family val="2"/>
    </font>
    <font>
      <b/>
      <sz val="14"/>
      <color rgb="FF000000"/>
      <name val="Trebuchet MS"/>
      <family val="2"/>
    </font>
    <font>
      <b/>
      <sz val="10"/>
      <color rgb="FF000000"/>
      <name val="Trebuchet MS"/>
      <family val="2"/>
    </font>
    <font>
      <b/>
      <sz val="26"/>
      <color rgb="FF000000"/>
      <name val="Trebuchet MS"/>
      <family val="2"/>
    </font>
    <font>
      <b/>
      <sz val="12"/>
      <color rgb="FF000000"/>
      <name val="Trebuchet MS"/>
      <family val="2"/>
    </font>
    <font>
      <b/>
      <sz val="22"/>
      <name val="Trebuchet MS"/>
      <family val="2"/>
    </font>
    <font>
      <sz val="16"/>
      <name val="Trebuchet MS"/>
      <family val="2"/>
    </font>
    <font>
      <sz val="22"/>
      <name val="Trebuchet MS"/>
      <family val="2"/>
    </font>
    <font>
      <sz val="11"/>
      <color indexed="8"/>
      <name val="Calibri"/>
      <family val="2"/>
    </font>
    <font>
      <b/>
      <u/>
      <sz val="8"/>
      <name val="Arial"/>
      <family val="2"/>
    </font>
    <font>
      <b/>
      <sz val="12"/>
      <color theme="1"/>
      <name val="Trebuchet MS"/>
      <family val="2"/>
    </font>
    <font>
      <b/>
      <sz val="18"/>
      <name val="Trebuchet MS"/>
      <family val="2"/>
    </font>
    <font>
      <b/>
      <sz val="11"/>
      <name val="Arial"/>
      <family val="2"/>
    </font>
    <font>
      <b/>
      <u/>
      <sz val="11"/>
      <name val="Arial"/>
      <family val="2"/>
    </font>
    <font>
      <b/>
      <u/>
      <sz val="11"/>
      <name val="Trebuchet MS"/>
      <family val="2"/>
    </font>
    <font>
      <b/>
      <sz val="10"/>
      <color theme="0"/>
      <name val="Arial"/>
      <family val="2"/>
    </font>
    <font>
      <sz val="11"/>
      <name val="Arial"/>
      <family val="2"/>
    </font>
    <font>
      <i/>
      <sz val="10"/>
      <name val="Arial"/>
      <family val="2"/>
    </font>
    <font>
      <sz val="8"/>
      <name val="Arial"/>
      <family val="2"/>
    </font>
    <font>
      <b/>
      <u val="singleAccounting"/>
      <sz val="10"/>
      <name val="Arial"/>
      <family val="2"/>
    </font>
    <font>
      <b/>
      <u/>
      <sz val="10"/>
      <name val="ArialNovaLight"/>
    </font>
    <font>
      <sz val="10"/>
      <name val="ArialNovaLight"/>
    </font>
    <font>
      <b/>
      <sz val="10"/>
      <name val="ArialNovaLight"/>
    </font>
    <font>
      <b/>
      <i/>
      <u/>
      <sz val="10"/>
      <name val="ArialNovaLight,Italic"/>
    </font>
    <font>
      <i/>
      <sz val="10"/>
      <name val="ArialNovaLight,Italic"/>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hair">
        <color indexed="22"/>
      </top>
      <bottom/>
      <diagonal/>
    </border>
    <border>
      <left style="thin">
        <color indexed="64"/>
      </left>
      <right style="thin">
        <color indexed="64"/>
      </right>
      <top style="hair">
        <color indexed="22"/>
      </top>
      <bottom style="hair">
        <color indexed="22"/>
      </bottom>
      <diagonal/>
    </border>
    <border>
      <left/>
      <right/>
      <top style="thick">
        <color indexed="64"/>
      </top>
      <bottom/>
      <diagonal/>
    </border>
    <border>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s>
  <cellStyleXfs count="2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1" applyNumberFormat="0" applyFont="0" applyBorder="0" applyAlignment="0">
      <alignment horizontal="center" vertical="top"/>
    </xf>
    <xf numFmtId="165" fontId="2" fillId="0" borderId="0" applyFont="0" applyFill="0" applyBorder="0" applyAlignment="0" applyProtection="0"/>
    <xf numFmtId="0" fontId="2" fillId="0" borderId="1" applyNumberFormat="0" applyFont="0" applyBorder="0" applyAlignment="0">
      <alignment horizontal="center" vertical="top"/>
    </xf>
    <xf numFmtId="166" fontId="2" fillId="0" borderId="0" applyFont="0" applyFill="0" applyBorder="0" applyAlignment="0" applyProtection="0"/>
    <xf numFmtId="0" fontId="2" fillId="0" borderId="0"/>
    <xf numFmtId="0" fontId="2" fillId="0" borderId="1" applyNumberFormat="0" applyFont="0" applyBorder="0" applyAlignment="0">
      <alignment horizontal="center" vertical="top"/>
    </xf>
    <xf numFmtId="8" fontId="2" fillId="0" borderId="0" applyFont="0" applyFill="0" applyBorder="0" applyAlignment="0" applyProtection="0"/>
    <xf numFmtId="166" fontId="2" fillId="0" borderId="0" applyFont="0" applyFill="0" applyBorder="0" applyAlignment="0" applyProtection="0"/>
    <xf numFmtId="0" fontId="2" fillId="0" borderId="1" applyNumberFormat="0" applyFont="0" applyBorder="0" applyAlignment="0">
      <alignment horizontal="center" vertical="top"/>
    </xf>
    <xf numFmtId="0" fontId="2" fillId="0" borderId="1" applyNumberFormat="0" applyFont="0" applyBorder="0" applyAlignment="0">
      <alignment horizontal="center" vertical="top"/>
    </xf>
    <xf numFmtId="43" fontId="2" fillId="0" borderId="0" applyFont="0" applyFill="0" applyBorder="0" applyAlignment="0" applyProtection="0"/>
    <xf numFmtId="0" fontId="17" fillId="0" borderId="0"/>
    <xf numFmtId="166" fontId="19" fillId="0" borderId="0" applyFont="0" applyFill="0" applyBorder="0" applyAlignment="0" applyProtection="0"/>
    <xf numFmtId="0" fontId="2" fillId="0" borderId="1" applyNumberFormat="0" applyFont="0" applyBorder="0" applyAlignment="0">
      <alignment horizontal="center" vertical="top"/>
    </xf>
    <xf numFmtId="0" fontId="37" fillId="0" borderId="0"/>
    <xf numFmtId="43" fontId="2" fillId="0" borderId="0" applyFont="0" applyFill="0" applyBorder="0" applyAlignment="0" applyProtection="0"/>
    <xf numFmtId="43" fontId="17" fillId="0" borderId="0" applyFont="0" applyFill="0" applyBorder="0" applyAlignment="0" applyProtection="0"/>
  </cellStyleXfs>
  <cellXfs count="1073">
    <xf numFmtId="0" fontId="0" fillId="0" borderId="0" xfId="0"/>
    <xf numFmtId="0" fontId="3" fillId="0" borderId="4" xfId="0" applyFont="1" applyBorder="1" applyAlignment="1">
      <alignment wrapText="1"/>
    </xf>
    <xf numFmtId="0" fontId="2" fillId="0" borderId="4" xfId="0" applyFont="1" applyBorder="1" applyAlignment="1">
      <alignment horizontal="center" wrapText="1"/>
    </xf>
    <xf numFmtId="0" fontId="5" fillId="0" borderId="4" xfId="0" applyFont="1" applyBorder="1" applyAlignment="1">
      <alignment wrapText="1"/>
    </xf>
    <xf numFmtId="0" fontId="2" fillId="0" borderId="4" xfId="0" applyFont="1" applyBorder="1" applyAlignment="1">
      <alignment wrapText="1"/>
    </xf>
    <xf numFmtId="0" fontId="2" fillId="0" borderId="6" xfId="0" applyFont="1" applyBorder="1" applyAlignment="1">
      <alignment horizontal="center" vertical="top" wrapText="1"/>
    </xf>
    <xf numFmtId="0" fontId="2" fillId="0" borderId="6" xfId="0" applyFont="1" applyBorder="1" applyAlignment="1">
      <alignment horizontal="center" wrapText="1"/>
    </xf>
    <xf numFmtId="0" fontId="2" fillId="0" borderId="4" xfId="0" applyFont="1" applyFill="1" applyBorder="1" applyAlignment="1">
      <alignment horizontal="center" vertical="top" wrapText="1"/>
    </xf>
    <xf numFmtId="0" fontId="2" fillId="0" borderId="4" xfId="0" applyFont="1" applyFill="1" applyBorder="1" applyAlignment="1">
      <alignment wrapText="1"/>
    </xf>
    <xf numFmtId="0" fontId="2" fillId="0" borderId="4" xfId="0" applyFont="1" applyFill="1" applyBorder="1" applyAlignment="1">
      <alignment horizontal="center" wrapText="1"/>
    </xf>
    <xf numFmtId="0" fontId="3" fillId="0" borderId="4" xfId="0"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center" wrapText="1"/>
    </xf>
    <xf numFmtId="0" fontId="2" fillId="0" borderId="4" xfId="0" applyNumberFormat="1" applyFont="1" applyFill="1" applyBorder="1" applyAlignment="1">
      <alignment vertical="top" wrapText="1"/>
    </xf>
    <xf numFmtId="43" fontId="2" fillId="0" borderId="4" xfId="1" applyFont="1" applyFill="1" applyBorder="1" applyAlignment="1">
      <alignment horizontal="center" wrapText="1"/>
    </xf>
    <xf numFmtId="0" fontId="3" fillId="0" borderId="4" xfId="0" applyNumberFormat="1" applyFont="1" applyFill="1" applyBorder="1" applyAlignment="1">
      <alignment vertical="top" wrapText="1"/>
    </xf>
    <xf numFmtId="0" fontId="3" fillId="0" borderId="4" xfId="0" applyNumberFormat="1" applyFont="1" applyFill="1" applyBorder="1" applyAlignment="1">
      <alignment wrapText="1"/>
    </xf>
    <xf numFmtId="0" fontId="2" fillId="0" borderId="4" xfId="0" applyNumberFormat="1" applyFont="1" applyFill="1" applyBorder="1" applyAlignment="1">
      <alignment wrapText="1"/>
    </xf>
    <xf numFmtId="0" fontId="2" fillId="0" borderId="4" xfId="0" applyNumberFormat="1" applyFont="1" applyFill="1" applyBorder="1" applyAlignment="1" applyProtection="1">
      <alignment horizontal="center" wrapText="1"/>
    </xf>
    <xf numFmtId="0" fontId="2" fillId="0" borderId="5" xfId="0" applyFont="1" applyFill="1" applyBorder="1" applyAlignment="1">
      <alignment horizontal="center" vertical="top" wrapText="1"/>
    </xf>
    <xf numFmtId="0" fontId="2" fillId="0" borderId="5" xfId="0" applyFont="1" applyFill="1" applyBorder="1" applyAlignment="1">
      <alignment wrapText="1"/>
    </xf>
    <xf numFmtId="0" fontId="2" fillId="0" borderId="5" xfId="0" applyFont="1" applyFill="1" applyBorder="1" applyAlignment="1">
      <alignment horizontal="center" wrapText="1"/>
    </xf>
    <xf numFmtId="43" fontId="2" fillId="0" borderId="5" xfId="1" applyFont="1" applyFill="1" applyBorder="1" applyAlignment="1">
      <alignment horizontal="center" wrapText="1"/>
    </xf>
    <xf numFmtId="0" fontId="2" fillId="0" borderId="0" xfId="0" applyFont="1" applyFill="1" applyBorder="1" applyAlignment="1">
      <alignment wrapText="1"/>
    </xf>
    <xf numFmtId="0" fontId="4" fillId="0" borderId="6" xfId="0" applyFont="1" applyFill="1" applyBorder="1" applyAlignment="1">
      <alignment horizontal="center" vertical="top" wrapText="1"/>
    </xf>
    <xf numFmtId="0" fontId="4" fillId="0" borderId="6" xfId="0" applyFont="1" applyFill="1" applyBorder="1" applyAlignment="1">
      <alignment horizontal="center" wrapText="1"/>
    </xf>
    <xf numFmtId="43" fontId="4" fillId="0" borderId="6" xfId="1" applyFont="1" applyFill="1" applyBorder="1" applyAlignment="1">
      <alignment horizontal="center" wrapText="1"/>
    </xf>
    <xf numFmtId="0" fontId="3" fillId="0" borderId="4" xfId="0" applyNumberFormat="1" applyFont="1" applyFill="1" applyBorder="1" applyAlignment="1" applyProtection="1">
      <alignment vertical="top" wrapText="1"/>
    </xf>
    <xf numFmtId="0" fontId="2" fillId="0" borderId="8" xfId="0" applyFont="1" applyFill="1" applyBorder="1" applyAlignment="1">
      <alignment horizontal="center" vertical="top" wrapText="1"/>
    </xf>
    <xf numFmtId="0" fontId="2" fillId="0" borderId="3" xfId="0" applyFont="1" applyFill="1" applyBorder="1" applyAlignment="1">
      <alignment horizontal="center" wrapText="1"/>
    </xf>
    <xf numFmtId="1" fontId="2" fillId="0" borderId="0" xfId="0" applyNumberFormat="1" applyFont="1" applyFill="1" applyBorder="1"/>
    <xf numFmtId="0" fontId="3" fillId="0" borderId="4" xfId="0" applyNumberFormat="1" applyFont="1" applyBorder="1" applyAlignment="1">
      <alignment vertical="top" wrapText="1"/>
    </xf>
    <xf numFmtId="0" fontId="2" fillId="0" borderId="0" xfId="0" applyFont="1" applyFill="1" applyBorder="1"/>
    <xf numFmtId="0" fontId="2" fillId="0" borderId="4" xfId="0" applyNumberFormat="1" applyFont="1" applyFill="1" applyBorder="1" applyAlignment="1" applyProtection="1">
      <alignment vertical="top" wrapText="1"/>
    </xf>
    <xf numFmtId="0" fontId="3" fillId="0" borderId="4" xfId="0" applyFont="1" applyFill="1" applyBorder="1" applyAlignment="1">
      <alignment wrapText="1"/>
    </xf>
    <xf numFmtId="0" fontId="3" fillId="0" borderId="0" xfId="0" applyNumberFormat="1" applyFont="1" applyFill="1" applyBorder="1" applyAlignment="1">
      <alignment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wrapText="1"/>
    </xf>
    <xf numFmtId="43" fontId="2" fillId="0" borderId="0" xfId="0" applyNumberFormat="1" applyFont="1" applyFill="1" applyBorder="1" applyAlignment="1">
      <alignment wrapText="1"/>
    </xf>
    <xf numFmtId="1" fontId="2" fillId="0" borderId="4" xfId="0" applyNumberFormat="1" applyFont="1" applyFill="1" applyBorder="1" applyAlignment="1">
      <alignment horizontal="center" vertical="top" wrapText="1"/>
    </xf>
    <xf numFmtId="0" fontId="3" fillId="0" borderId="4" xfId="0" applyFont="1" applyBorder="1" applyAlignment="1">
      <alignment vertical="top" wrapText="1"/>
    </xf>
    <xf numFmtId="0" fontId="2" fillId="0" borderId="4" xfId="0" applyFont="1" applyBorder="1" applyAlignment="1">
      <alignment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center"/>
    </xf>
    <xf numFmtId="0" fontId="2" fillId="0" borderId="5" xfId="0" applyFont="1" applyFill="1" applyBorder="1" applyAlignment="1">
      <alignment horizontal="center" vertical="top"/>
    </xf>
    <xf numFmtId="0" fontId="4" fillId="0" borderId="6"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0" xfId="0" applyFont="1" applyFill="1" applyBorder="1" applyAlignment="1">
      <alignment horizontal="center" wrapText="1"/>
    </xf>
    <xf numFmtId="43" fontId="2" fillId="0" borderId="10" xfId="1" applyFont="1" applyFill="1" applyBorder="1" applyAlignment="1">
      <alignment horizontal="center" wrapText="1"/>
    </xf>
    <xf numFmtId="43" fontId="4" fillId="0" borderId="9" xfId="1" applyFont="1" applyFill="1" applyBorder="1" applyAlignment="1">
      <alignment horizontal="center" wrapText="1"/>
    </xf>
    <xf numFmtId="0" fontId="2" fillId="0" borderId="8" xfId="0" applyFont="1" applyFill="1" applyBorder="1" applyAlignment="1">
      <alignment wrapText="1"/>
    </xf>
    <xf numFmtId="0" fontId="5" fillId="0" borderId="4" xfId="0" applyNumberFormat="1" applyFont="1" applyFill="1" applyBorder="1" applyAlignment="1">
      <alignment wrapText="1"/>
    </xf>
    <xf numFmtId="0" fontId="2" fillId="0" borderId="3" xfId="0" applyNumberFormat="1" applyFont="1" applyFill="1" applyBorder="1" applyAlignment="1" applyProtection="1">
      <alignment horizontal="center" wrapText="1"/>
    </xf>
    <xf numFmtId="0" fontId="4" fillId="0" borderId="4" xfId="0" applyFont="1" applyFill="1" applyBorder="1" applyAlignment="1">
      <alignment horizontal="center" vertical="top" wrapText="1"/>
    </xf>
    <xf numFmtId="0" fontId="3" fillId="0" borderId="0" xfId="0" applyFont="1" applyFill="1" applyBorder="1" applyAlignment="1">
      <alignment wrapText="1"/>
    </xf>
    <xf numFmtId="0" fontId="2" fillId="0" borderId="4" xfId="0" applyNumberFormat="1" applyFont="1" applyFill="1" applyBorder="1" applyAlignment="1">
      <alignment horizontal="left" vertical="top"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0" fontId="3" fillId="0" borderId="0" xfId="0" applyNumberFormat="1" applyFont="1" applyFill="1" applyBorder="1" applyAlignment="1" applyProtection="1">
      <alignment vertical="top" wrapText="1"/>
    </xf>
    <xf numFmtId="1" fontId="2" fillId="0" borderId="4" xfId="0" applyNumberFormat="1" applyFont="1" applyFill="1" applyBorder="1" applyAlignment="1">
      <alignment horizontal="center" wrapText="1"/>
    </xf>
    <xf numFmtId="0" fontId="2" fillId="0" borderId="0" xfId="0" applyNumberFormat="1" applyFont="1" applyFill="1" applyBorder="1" applyAlignment="1">
      <alignment wrapText="1"/>
    </xf>
    <xf numFmtId="0" fontId="2" fillId="0" borderId="5" xfId="0" applyFont="1" applyFill="1" applyBorder="1" applyAlignment="1">
      <alignment horizontal="center"/>
    </xf>
    <xf numFmtId="43" fontId="2" fillId="0" borderId="5" xfId="1" applyFont="1" applyFill="1" applyBorder="1" applyAlignment="1">
      <alignment horizontal="center"/>
    </xf>
    <xf numFmtId="43" fontId="4" fillId="0" borderId="6" xfId="1" applyFont="1" applyFill="1" applyBorder="1" applyAlignment="1">
      <alignment horizontal="center"/>
    </xf>
    <xf numFmtId="0" fontId="4" fillId="0" borderId="4" xfId="0" applyFont="1" applyFill="1" applyBorder="1" applyAlignment="1">
      <alignment horizontal="center"/>
    </xf>
    <xf numFmtId="0" fontId="2" fillId="0" borderId="0" xfId="0" applyFont="1" applyFill="1" applyBorder="1" applyAlignment="1"/>
    <xf numFmtId="0" fontId="2" fillId="0" borderId="2" xfId="0" applyNumberFormat="1" applyFont="1" applyFill="1" applyBorder="1" applyAlignment="1">
      <alignment wrapText="1"/>
    </xf>
    <xf numFmtId="0" fontId="2" fillId="0" borderId="2" xfId="0" applyFont="1" applyFill="1" applyBorder="1" applyAlignment="1">
      <alignment horizontal="center" wrapText="1"/>
    </xf>
    <xf numFmtId="0" fontId="2" fillId="0" borderId="8" xfId="0" applyNumberFormat="1" applyFont="1" applyFill="1" applyBorder="1" applyAlignment="1">
      <alignment wrapText="1"/>
    </xf>
    <xf numFmtId="0" fontId="3" fillId="0" borderId="7" xfId="0" applyNumberFormat="1" applyFont="1" applyFill="1" applyBorder="1" applyAlignment="1">
      <alignment wrapText="1"/>
    </xf>
    <xf numFmtId="0" fontId="2" fillId="0" borderId="1" xfId="0" applyFont="1" applyFill="1" applyBorder="1" applyAlignment="1">
      <alignment wrapText="1"/>
    </xf>
    <xf numFmtId="43" fontId="2" fillId="0" borderId="0" xfId="1" applyFont="1" applyFill="1" applyBorder="1" applyAlignment="1">
      <alignment wrapText="1"/>
    </xf>
    <xf numFmtId="164" fontId="2" fillId="0" borderId="5" xfId="1" applyNumberFormat="1" applyFont="1" applyFill="1" applyBorder="1" applyAlignment="1">
      <alignment horizontal="center" wrapText="1"/>
    </xf>
    <xf numFmtId="164" fontId="4" fillId="0" borderId="6" xfId="1" applyNumberFormat="1" applyFont="1" applyFill="1" applyBorder="1" applyAlignment="1">
      <alignment horizontal="center" wrapText="1"/>
    </xf>
    <xf numFmtId="164" fontId="2" fillId="0" borderId="4" xfId="1" applyNumberFormat="1" applyFont="1" applyFill="1" applyBorder="1" applyAlignment="1">
      <alignment horizontal="center" wrapText="1"/>
    </xf>
    <xf numFmtId="164" fontId="2" fillId="0" borderId="3" xfId="1" applyNumberFormat="1" applyFont="1" applyFill="1" applyBorder="1" applyAlignment="1">
      <alignment horizontal="center" wrapText="1"/>
    </xf>
    <xf numFmtId="164" fontId="2" fillId="0" borderId="4" xfId="1" applyNumberFormat="1" applyFont="1" applyBorder="1" applyAlignment="1">
      <alignment horizontal="center" wrapText="1"/>
    </xf>
    <xf numFmtId="164" fontId="2" fillId="0" borderId="6" xfId="1" applyNumberFormat="1" applyFont="1" applyBorder="1" applyAlignment="1">
      <alignment horizontal="center" wrapText="1"/>
    </xf>
    <xf numFmtId="164" fontId="2" fillId="0" borderId="0" xfId="1" applyNumberFormat="1" applyFont="1" applyFill="1" applyBorder="1" applyAlignment="1">
      <alignment horizontal="center" wrapText="1"/>
    </xf>
    <xf numFmtId="164" fontId="2" fillId="0" borderId="4" xfId="1" applyNumberFormat="1" applyFont="1" applyFill="1" applyBorder="1" applyAlignment="1">
      <alignment horizontal="center"/>
    </xf>
    <xf numFmtId="164" fontId="4" fillId="0" borderId="3" xfId="1" applyNumberFormat="1" applyFont="1" applyFill="1" applyBorder="1" applyAlignment="1">
      <alignment horizontal="center" wrapText="1"/>
    </xf>
    <xf numFmtId="164" fontId="2" fillId="0" borderId="10" xfId="1" applyNumberFormat="1" applyFont="1" applyFill="1" applyBorder="1" applyAlignment="1">
      <alignment horizontal="center" wrapText="1"/>
    </xf>
    <xf numFmtId="164" fontId="4" fillId="0" borderId="9" xfId="1" applyNumberFormat="1" applyFont="1" applyFill="1" applyBorder="1" applyAlignment="1">
      <alignment horizontal="center" wrapText="1"/>
    </xf>
    <xf numFmtId="164" fontId="4" fillId="0" borderId="4" xfId="1" applyNumberFormat="1" applyFont="1" applyFill="1" applyBorder="1" applyAlignment="1">
      <alignment horizontal="center" wrapText="1"/>
    </xf>
    <xf numFmtId="164" fontId="2" fillId="0" borderId="5" xfId="1"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4" xfId="1" applyNumberFormat="1" applyFont="1" applyFill="1" applyBorder="1" applyAlignment="1">
      <alignment horizontal="center"/>
    </xf>
    <xf numFmtId="164" fontId="2" fillId="0" borderId="2" xfId="1" applyNumberFormat="1" applyFont="1" applyFill="1" applyBorder="1" applyAlignment="1">
      <alignment horizontal="center" wrapText="1"/>
    </xf>
    <xf numFmtId="164" fontId="4" fillId="0" borderId="1" xfId="1" applyNumberFormat="1" applyFont="1" applyFill="1" applyBorder="1" applyAlignment="1">
      <alignment horizontal="center" wrapText="1"/>
    </xf>
    <xf numFmtId="164" fontId="2" fillId="0" borderId="0" xfId="1" applyNumberFormat="1" applyFont="1" applyFill="1" applyBorder="1" applyAlignment="1">
      <alignment horizontal="left" wrapText="1"/>
    </xf>
    <xf numFmtId="164" fontId="2" fillId="0" borderId="9" xfId="1" applyNumberFormat="1" applyFont="1" applyBorder="1" applyAlignment="1">
      <alignment horizontal="center" wrapText="1"/>
    </xf>
    <xf numFmtId="164" fontId="2" fillId="0" borderId="0" xfId="1" applyNumberFormat="1" applyFont="1" applyFill="1" applyBorder="1" applyAlignment="1">
      <alignment wrapText="1"/>
    </xf>
    <xf numFmtId="0" fontId="2" fillId="0" borderId="0" xfId="0" applyFont="1" applyFill="1" applyBorder="1" applyAlignment="1">
      <alignment vertical="center" wrapText="1"/>
    </xf>
    <xf numFmtId="164" fontId="4" fillId="0" borderId="12" xfId="1" applyNumberFormat="1" applyFont="1" applyFill="1" applyBorder="1" applyAlignment="1">
      <alignment horizontal="center" vertical="center" wrapText="1"/>
    </xf>
    <xf numFmtId="43" fontId="4" fillId="0" borderId="12" xfId="1" applyFont="1" applyFill="1" applyBorder="1" applyAlignment="1">
      <alignment horizontal="center" vertical="center" wrapText="1"/>
    </xf>
    <xf numFmtId="0" fontId="4" fillId="0" borderId="0" xfId="0" applyFont="1" applyFill="1" applyBorder="1" applyAlignment="1">
      <alignment wrapText="1"/>
    </xf>
    <xf numFmtId="0" fontId="7" fillId="0" borderId="4" xfId="0" applyNumberFormat="1" applyFont="1" applyFill="1" applyBorder="1" applyAlignment="1" applyProtection="1">
      <alignment vertical="top" wrapText="1"/>
    </xf>
    <xf numFmtId="164" fontId="2" fillId="0" borderId="0" xfId="1" quotePrefix="1" applyNumberFormat="1" applyFont="1" applyFill="1" applyBorder="1" applyAlignment="1">
      <alignment horizontal="center" wrapText="1"/>
    </xf>
    <xf numFmtId="164" fontId="2" fillId="0" borderId="4" xfId="1" applyNumberFormat="1" applyFont="1" applyFill="1" applyBorder="1" applyAlignment="1" applyProtection="1">
      <alignment horizontal="center" wrapText="1"/>
    </xf>
    <xf numFmtId="164" fontId="2" fillId="0" borderId="4" xfId="1" quotePrefix="1" applyNumberFormat="1" applyFont="1" applyFill="1" applyBorder="1" applyAlignment="1">
      <alignment horizontal="center" wrapText="1"/>
    </xf>
    <xf numFmtId="164" fontId="4" fillId="0" borderId="0" xfId="1" quotePrefix="1" applyNumberFormat="1" applyFont="1" applyFill="1" applyBorder="1" applyAlignment="1">
      <alignment horizontal="center" wrapText="1"/>
    </xf>
    <xf numFmtId="164" fontId="2" fillId="0" borderId="3" xfId="1" quotePrefix="1" applyNumberFormat="1" applyFont="1" applyFill="1" applyBorder="1" applyAlignment="1">
      <alignment horizontal="center" wrapText="1"/>
    </xf>
    <xf numFmtId="164" fontId="4" fillId="0" borderId="0" xfId="1" quotePrefix="1" applyNumberFormat="1" applyFont="1" applyFill="1" applyBorder="1" applyAlignment="1">
      <alignment horizontal="center"/>
    </xf>
    <xf numFmtId="164" fontId="2" fillId="0" borderId="3" xfId="1" applyNumberFormat="1" applyFont="1" applyFill="1" applyBorder="1" applyAlignment="1" applyProtection="1">
      <alignment horizontal="center" wrapText="1"/>
    </xf>
    <xf numFmtId="164" fontId="4" fillId="0" borderId="4" xfId="1" quotePrefix="1" applyNumberFormat="1" applyFont="1" applyFill="1" applyBorder="1" applyAlignment="1">
      <alignment horizontal="center" wrapText="1"/>
    </xf>
    <xf numFmtId="0" fontId="2" fillId="0" borderId="4" xfId="4" applyFont="1" applyBorder="1" applyAlignment="1">
      <alignment wrapText="1"/>
    </xf>
    <xf numFmtId="0" fontId="4" fillId="0" borderId="0" xfId="0" applyFont="1" applyFill="1" applyBorder="1" applyAlignment="1">
      <alignment vertical="center" wrapText="1"/>
    </xf>
    <xf numFmtId="0" fontId="8" fillId="0" borderId="0" xfId="0" applyFont="1"/>
    <xf numFmtId="0" fontId="10" fillId="0" borderId="0" xfId="0" applyFont="1"/>
    <xf numFmtId="0" fontId="4" fillId="0" borderId="8" xfId="0" applyFont="1" applyFill="1" applyBorder="1" applyAlignment="1">
      <alignment horizontal="center" vertical="top" wrapText="1"/>
    </xf>
    <xf numFmtId="43" fontId="0" fillId="0" borderId="0" xfId="1" applyFont="1"/>
    <xf numFmtId="0" fontId="0" fillId="0" borderId="0" xfId="0" applyAlignment="1">
      <alignment horizontal="center"/>
    </xf>
    <xf numFmtId="0" fontId="0" fillId="0" borderId="14" xfId="0" applyBorder="1"/>
    <xf numFmtId="0" fontId="9" fillId="2" borderId="0" xfId="0" applyFont="1" applyFill="1"/>
    <xf numFmtId="0" fontId="2" fillId="0" borderId="4" xfId="0" applyFont="1" applyFill="1" applyBorder="1"/>
    <xf numFmtId="0" fontId="3" fillId="0" borderId="4" xfId="0" applyFont="1" applyFill="1" applyBorder="1"/>
    <xf numFmtId="43" fontId="0" fillId="2" borderId="0" xfId="0" applyNumberFormat="1" applyFill="1"/>
    <xf numFmtId="0" fontId="0" fillId="2" borderId="0" xfId="0" applyFill="1"/>
    <xf numFmtId="0" fontId="12" fillId="0" borderId="5" xfId="0" applyFont="1" applyBorder="1"/>
    <xf numFmtId="0" fontId="12" fillId="0" borderId="4" xfId="0" applyFont="1" applyBorder="1"/>
    <xf numFmtId="0" fontId="12" fillId="0" borderId="6" xfId="0" applyFont="1" applyBorder="1"/>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11" xfId="0" applyNumberFormat="1" applyFont="1" applyBorder="1" applyAlignment="1">
      <alignment wrapText="1"/>
    </xf>
    <xf numFmtId="0" fontId="4" fillId="0" borderId="7" xfId="0" applyNumberFormat="1" applyFont="1" applyBorder="1" applyAlignment="1">
      <alignment wrapText="1"/>
    </xf>
    <xf numFmtId="0" fontId="8" fillId="0" borderId="14" xfId="0" applyFont="1" applyBorder="1"/>
    <xf numFmtId="43" fontId="0" fillId="2" borderId="0" xfId="1" applyFont="1" applyFill="1"/>
    <xf numFmtId="0" fontId="2" fillId="0" borderId="4" xfId="2" applyFont="1" applyBorder="1" applyAlignment="1">
      <alignment horizontal="center"/>
    </xf>
    <xf numFmtId="0" fontId="2" fillId="0" borderId="4" xfId="6" applyFont="1" applyBorder="1" applyAlignment="1">
      <alignment horizontal="left" vertical="top" wrapText="1"/>
    </xf>
    <xf numFmtId="0" fontId="2" fillId="0" borderId="4" xfId="6" applyFont="1" applyBorder="1" applyAlignment="1">
      <alignment horizontal="center"/>
    </xf>
    <xf numFmtId="0" fontId="3" fillId="0" borderId="4" xfId="6" applyFont="1" applyBorder="1" applyAlignment="1">
      <alignment horizontal="left" vertical="top" wrapText="1"/>
    </xf>
    <xf numFmtId="0" fontId="0" fillId="0" borderId="0" xfId="0" applyAlignment="1"/>
    <xf numFmtId="0" fontId="8" fillId="0" borderId="0" xfId="0" applyFont="1" applyBorder="1"/>
    <xf numFmtId="0" fontId="13" fillId="0" borderId="0" xfId="0" applyFont="1"/>
    <xf numFmtId="0" fontId="4" fillId="0" borderId="0" xfId="0" applyNumberFormat="1" applyFont="1" applyFill="1" applyBorder="1" applyAlignment="1">
      <alignment wrapText="1"/>
    </xf>
    <xf numFmtId="164" fontId="4" fillId="0" borderId="0" xfId="1" applyNumberFormat="1" applyFont="1" applyFill="1" applyBorder="1" applyAlignment="1">
      <alignment horizontal="center" wrapText="1"/>
    </xf>
    <xf numFmtId="0" fontId="4" fillId="0" borderId="0" xfId="0" applyNumberFormat="1" applyFont="1" applyFill="1" applyBorder="1" applyAlignment="1">
      <alignment horizontal="left" wrapText="1"/>
    </xf>
    <xf numFmtId="164" fontId="4" fillId="0" borderId="0" xfId="1" applyNumberFormat="1" applyFont="1" applyFill="1" applyBorder="1" applyAlignment="1">
      <alignment horizontal="left" wrapText="1"/>
    </xf>
    <xf numFmtId="43" fontId="4" fillId="0" borderId="6" xfId="1" applyFont="1" applyBorder="1" applyAlignment="1">
      <alignment horizontal="center" wrapText="1"/>
    </xf>
    <xf numFmtId="3" fontId="2" fillId="0" borderId="4" xfId="0" applyNumberFormat="1" applyFont="1" applyBorder="1" applyAlignment="1">
      <alignment horizontal="center" vertical="center"/>
    </xf>
    <xf numFmtId="3" fontId="2" fillId="0" borderId="4" xfId="0" applyNumberFormat="1" applyFont="1" applyBorder="1" applyAlignment="1">
      <alignment horizontal="center" vertical="center" wrapText="1"/>
    </xf>
    <xf numFmtId="0" fontId="2" fillId="0" borderId="4" xfId="0" applyNumberFormat="1" applyFont="1" applyBorder="1" applyAlignment="1">
      <alignment vertical="top" wrapText="1"/>
    </xf>
    <xf numFmtId="3" fontId="2" fillId="0" borderId="4" xfId="0" quotePrefix="1" applyNumberFormat="1" applyFont="1" applyBorder="1" applyAlignment="1">
      <alignment horizontal="center" vertical="center" wrapText="1"/>
    </xf>
    <xf numFmtId="0" fontId="3" fillId="3" borderId="4" xfId="0" applyNumberFormat="1" applyFont="1" applyFill="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vertical="top" wrapText="1"/>
    </xf>
    <xf numFmtId="3" fontId="2" fillId="0" borderId="0" xfId="0" quotePrefix="1"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xf>
    <xf numFmtId="0" fontId="4" fillId="0" borderId="4" xfId="0" applyNumberFormat="1" applyFont="1" applyBorder="1" applyAlignment="1">
      <alignment vertical="top" wrapText="1"/>
    </xf>
    <xf numFmtId="0" fontId="2" fillId="0" borderId="0" xfId="0" applyFont="1" applyBorder="1" applyAlignment="1">
      <alignment vertical="top" wrapText="1"/>
    </xf>
    <xf numFmtId="0" fontId="4" fillId="0" borderId="4" xfId="0" applyFont="1" applyBorder="1" applyAlignment="1">
      <alignment vertical="top" wrapText="1"/>
    </xf>
    <xf numFmtId="3" fontId="4" fillId="0" borderId="4" xfId="0" applyNumberFormat="1" applyFont="1" applyBorder="1" applyAlignment="1">
      <alignment horizontal="center" vertical="center"/>
    </xf>
    <xf numFmtId="0" fontId="14" fillId="0" borderId="0" xfId="0" applyFont="1"/>
    <xf numFmtId="164" fontId="0" fillId="0" borderId="0" xfId="1" applyNumberFormat="1" applyFont="1"/>
    <xf numFmtId="164" fontId="0" fillId="2" borderId="0" xfId="1" applyNumberFormat="1" applyFont="1" applyFill="1"/>
    <xf numFmtId="0" fontId="7" fillId="0" borderId="0" xfId="0" applyNumberFormat="1" applyFont="1" applyFill="1" applyBorder="1" applyAlignment="1">
      <alignment wrapText="1"/>
    </xf>
    <xf numFmtId="0" fontId="7" fillId="0" borderId="6" xfId="0" applyNumberFormat="1" applyFont="1" applyFill="1" applyBorder="1" applyAlignment="1" applyProtection="1">
      <alignment vertical="top" wrapText="1"/>
    </xf>
    <xf numFmtId="0" fontId="7" fillId="0" borderId="7" xfId="0" applyNumberFormat="1" applyFont="1" applyFill="1" applyBorder="1" applyAlignment="1">
      <alignment wrapText="1"/>
    </xf>
    <xf numFmtId="9" fontId="4" fillId="0" borderId="0" xfId="5" applyFont="1" applyFill="1" applyBorder="1" applyAlignment="1">
      <alignment horizontal="center" wrapText="1"/>
    </xf>
    <xf numFmtId="0" fontId="9" fillId="0" borderId="0" xfId="0" applyFont="1"/>
    <xf numFmtId="3" fontId="4" fillId="0" borderId="4" xfId="4" applyNumberFormat="1" applyFont="1" applyBorder="1" applyAlignment="1">
      <alignment horizontal="center" wrapText="1"/>
    </xf>
    <xf numFmtId="164" fontId="4" fillId="0" borderId="4" xfId="1" applyNumberFormat="1" applyFont="1" applyBorder="1" applyAlignment="1">
      <alignment wrapText="1"/>
    </xf>
    <xf numFmtId="0" fontId="3" fillId="0" borderId="4" xfId="4" applyFont="1" applyBorder="1" applyAlignment="1">
      <alignment wrapText="1"/>
    </xf>
    <xf numFmtId="3" fontId="2" fillId="0" borderId="4" xfId="4" applyNumberFormat="1" applyFont="1" applyBorder="1" applyAlignment="1">
      <alignment horizontal="center" wrapText="1"/>
    </xf>
    <xf numFmtId="164" fontId="2" fillId="0" borderId="4" xfId="1" applyNumberFormat="1" applyFont="1" applyBorder="1" applyAlignment="1">
      <alignment wrapText="1"/>
    </xf>
    <xf numFmtId="0" fontId="4" fillId="0" borderId="4" xfId="4" applyFont="1" applyBorder="1" applyAlignment="1">
      <alignment wrapText="1"/>
    </xf>
    <xf numFmtId="3" fontId="2" fillId="0" borderId="4" xfId="19" applyNumberFormat="1" applyFont="1" applyFill="1" applyBorder="1" applyAlignment="1">
      <alignment horizontal="right" wrapText="1"/>
    </xf>
    <xf numFmtId="164" fontId="2" fillId="0" borderId="4" xfId="1" applyNumberFormat="1" applyFont="1" applyFill="1" applyBorder="1" applyAlignment="1">
      <alignment wrapText="1"/>
    </xf>
    <xf numFmtId="0" fontId="2" fillId="0" borderId="4" xfId="19" applyFont="1" applyFill="1" applyBorder="1" applyAlignment="1">
      <alignment horizontal="left" wrapText="1"/>
    </xf>
    <xf numFmtId="0" fontId="3" fillId="0" borderId="4" xfId="19" applyFont="1" applyFill="1" applyBorder="1" applyAlignment="1">
      <alignment horizontal="left" wrapText="1"/>
    </xf>
    <xf numFmtId="0" fontId="6" fillId="0" borderId="4" xfId="19" applyFont="1" applyFill="1" applyBorder="1" applyAlignment="1">
      <alignment horizontal="left" wrapText="1"/>
    </xf>
    <xf numFmtId="164" fontId="2" fillId="0" borderId="0" xfId="1" applyNumberFormat="1" applyFont="1" applyBorder="1" applyAlignment="1">
      <alignment horizontal="center" wrapText="1"/>
    </xf>
    <xf numFmtId="0" fontId="2" fillId="0" borderId="0" xfId="19" applyFont="1" applyFill="1" applyBorder="1" applyAlignment="1">
      <alignment horizontal="left" wrapText="1"/>
    </xf>
    <xf numFmtId="0" fontId="4" fillId="0" borderId="5" xfId="0" applyFont="1" applyBorder="1" applyAlignment="1">
      <alignment horizontal="center" vertical="top"/>
    </xf>
    <xf numFmtId="0" fontId="4" fillId="0" borderId="5" xfId="0" applyFont="1" applyBorder="1" applyAlignment="1">
      <alignment vertical="top" wrapText="1"/>
    </xf>
    <xf numFmtId="3" fontId="4" fillId="0" borderId="5" xfId="0" applyNumberFormat="1" applyFont="1" applyBorder="1" applyAlignment="1">
      <alignment horizontal="center"/>
    </xf>
    <xf numFmtId="0" fontId="4" fillId="0" borderId="5" xfId="0" applyFont="1" applyBorder="1" applyAlignment="1">
      <alignment horizontal="center"/>
    </xf>
    <xf numFmtId="164" fontId="4" fillId="0" borderId="5" xfId="1" applyNumberFormat="1" applyFont="1" applyBorder="1" applyAlignment="1">
      <alignment horizontal="center"/>
    </xf>
    <xf numFmtId="43" fontId="4" fillId="0" borderId="5" xfId="1" applyFont="1" applyBorder="1" applyAlignment="1">
      <alignment horizontal="right"/>
    </xf>
    <xf numFmtId="0" fontId="2" fillId="0" borderId="0" xfId="0" applyFont="1" applyBorder="1"/>
    <xf numFmtId="0" fontId="4" fillId="0" borderId="6" xfId="0" applyFont="1" applyBorder="1" applyAlignment="1">
      <alignment horizontal="center" vertical="top"/>
    </xf>
    <xf numFmtId="0" fontId="4" fillId="0" borderId="6" xfId="0" applyFont="1" applyBorder="1" applyAlignment="1">
      <alignment vertical="top" wrapText="1"/>
    </xf>
    <xf numFmtId="3" fontId="4" fillId="0" borderId="6" xfId="0" applyNumberFormat="1" applyFont="1" applyBorder="1" applyAlignment="1">
      <alignment horizontal="center"/>
    </xf>
    <xf numFmtId="0" fontId="4" fillId="0" borderId="6" xfId="0" applyFont="1" applyBorder="1" applyAlignment="1">
      <alignment horizontal="center"/>
    </xf>
    <xf numFmtId="164" fontId="4" fillId="0" borderId="6" xfId="1" applyNumberFormat="1" applyFont="1" applyBorder="1" applyAlignment="1">
      <alignment horizontal="center"/>
    </xf>
    <xf numFmtId="43" fontId="20" fillId="0" borderId="6" xfId="1" applyFont="1" applyBorder="1" applyAlignment="1">
      <alignment horizontal="right"/>
    </xf>
    <xf numFmtId="0" fontId="2" fillId="0" borderId="4" xfId="0" applyFont="1" applyBorder="1" applyAlignment="1">
      <alignment horizontal="center" vertical="top"/>
    </xf>
    <xf numFmtId="0" fontId="3" fillId="0" borderId="4" xfId="0" applyFont="1" applyBorder="1" applyAlignment="1">
      <alignment horizontal="left" vertical="top" wrapText="1"/>
    </xf>
    <xf numFmtId="3" fontId="2" fillId="0" borderId="4" xfId="0" applyNumberFormat="1" applyFont="1" applyBorder="1" applyAlignment="1">
      <alignment horizontal="center"/>
    </xf>
    <xf numFmtId="0" fontId="2" fillId="0" borderId="4" xfId="0" applyFont="1" applyBorder="1" applyAlignment="1">
      <alignment horizontal="center"/>
    </xf>
    <xf numFmtId="164" fontId="2" fillId="0" borderId="4" xfId="1" applyNumberFormat="1" applyFont="1" applyBorder="1" applyAlignment="1">
      <alignment horizontal="center"/>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0" fontId="4" fillId="0" borderId="4" xfId="0" applyFont="1" applyBorder="1" applyAlignment="1">
      <alignment horizontal="center" vertical="top"/>
    </xf>
    <xf numFmtId="3" fontId="4" fillId="0" borderId="4" xfId="0" applyNumberFormat="1"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left" vertical="top" wrapText="1"/>
    </xf>
    <xf numFmtId="3" fontId="2" fillId="3" borderId="4" xfId="0" applyNumberFormat="1" applyFont="1" applyFill="1" applyBorder="1" applyAlignment="1">
      <alignment horizontal="center"/>
    </xf>
    <xf numFmtId="3" fontId="4" fillId="3" borderId="4" xfId="0" applyNumberFormat="1" applyFont="1" applyFill="1" applyBorder="1" applyAlignment="1">
      <alignment horizontal="center"/>
    </xf>
    <xf numFmtId="0" fontId="4" fillId="0" borderId="5" xfId="0" applyFont="1" applyBorder="1" applyAlignment="1">
      <alignment horizontal="center" vertical="center"/>
    </xf>
    <xf numFmtId="0" fontId="2" fillId="0" borderId="0" xfId="0" applyFont="1" applyBorder="1" applyAlignment="1">
      <alignment vertical="center"/>
    </xf>
    <xf numFmtId="0" fontId="4" fillId="0" borderId="0" xfId="0" applyFont="1" applyBorder="1"/>
    <xf numFmtId="0" fontId="2" fillId="0" borderId="0" xfId="0" applyFont="1" applyBorder="1" applyAlignment="1">
      <alignment horizontal="left" vertical="top" wrapText="1"/>
    </xf>
    <xf numFmtId="3" fontId="2" fillId="0" borderId="0" xfId="0" quotePrefix="1"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horizont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4" xfId="0" applyFont="1" applyBorder="1" applyAlignment="1">
      <alignment horizontal="center" vertical="center"/>
    </xf>
    <xf numFmtId="0" fontId="5" fillId="0" borderId="4" xfId="0" applyFont="1" applyBorder="1" applyAlignment="1">
      <alignment vertical="top" wrapText="1"/>
    </xf>
    <xf numFmtId="0" fontId="4" fillId="0" borderId="0" xfId="0" applyFont="1" applyBorder="1" applyAlignment="1"/>
    <xf numFmtId="0" fontId="2" fillId="0" borderId="0" xfId="0" applyFont="1" applyBorder="1" applyAlignment="1"/>
    <xf numFmtId="0" fontId="2" fillId="0" borderId="0" xfId="0" applyFont="1" applyBorder="1" applyAlignment="1">
      <alignment wrapText="1"/>
    </xf>
    <xf numFmtId="0" fontId="2" fillId="0" borderId="0" xfId="0" quotePrefix="1" applyFont="1" applyBorder="1" applyAlignment="1">
      <alignment horizontal="center"/>
    </xf>
    <xf numFmtId="0" fontId="2" fillId="0" borderId="4" xfId="0" applyFont="1" applyBorder="1"/>
    <xf numFmtId="164" fontId="2" fillId="0" borderId="4" xfId="1" applyNumberFormat="1" applyFont="1" applyBorder="1"/>
    <xf numFmtId="3" fontId="2" fillId="0" borderId="4" xfId="0" applyNumberFormat="1" applyFont="1" applyBorder="1"/>
    <xf numFmtId="0" fontId="18" fillId="0" borderId="4" xfId="0" applyFont="1" applyBorder="1" applyAlignment="1">
      <alignment wrapText="1"/>
    </xf>
    <xf numFmtId="0" fontId="2" fillId="0" borderId="5" xfId="0" applyFont="1" applyBorder="1" applyAlignment="1">
      <alignment horizontal="center" vertical="top"/>
    </xf>
    <xf numFmtId="0" fontId="2" fillId="0" borderId="0" xfId="0" quotePrefix="1" applyFont="1" applyBorder="1"/>
    <xf numFmtId="0" fontId="3" fillId="0" borderId="4" xfId="0" applyFont="1" applyBorder="1"/>
    <xf numFmtId="0" fontId="2" fillId="0" borderId="6" xfId="0" applyFont="1" applyBorder="1" applyAlignment="1">
      <alignment horizontal="center" vertical="top"/>
    </xf>
    <xf numFmtId="0" fontId="4" fillId="0" borderId="5" xfId="0" applyNumberFormat="1" applyFont="1" applyBorder="1" applyAlignment="1">
      <alignment vertical="top" wrapText="1"/>
    </xf>
    <xf numFmtId="0" fontId="4" fillId="0" borderId="5" xfId="0" applyNumberFormat="1" applyFont="1" applyBorder="1" applyAlignment="1">
      <alignment horizontal="center"/>
    </xf>
    <xf numFmtId="164" fontId="4" fillId="0" borderId="5" xfId="1" applyNumberFormat="1" applyFont="1" applyBorder="1" applyAlignment="1">
      <alignment horizontal="center" vertical="center"/>
    </xf>
    <xf numFmtId="0" fontId="4" fillId="0" borderId="6" xfId="0" applyNumberFormat="1" applyFont="1" applyBorder="1" applyAlignment="1">
      <alignment vertical="top" wrapText="1"/>
    </xf>
    <xf numFmtId="0" fontId="4" fillId="0" borderId="6" xfId="0" applyNumberFormat="1" applyFont="1" applyBorder="1" applyAlignment="1">
      <alignment horizontal="center"/>
    </xf>
    <xf numFmtId="164" fontId="4" fillId="0" borderId="6" xfId="1" applyNumberFormat="1" applyFont="1" applyBorder="1" applyAlignment="1">
      <alignment horizontal="right"/>
    </xf>
    <xf numFmtId="0" fontId="2" fillId="0" borderId="0" xfId="0" applyFont="1" applyAlignment="1">
      <alignment horizontal="center"/>
    </xf>
    <xf numFmtId="0" fontId="2" fillId="0" borderId="5" xfId="0" applyFont="1" applyBorder="1"/>
    <xf numFmtId="0" fontId="4" fillId="0" borderId="5" xfId="0" applyNumberFormat="1" applyFont="1" applyBorder="1" applyAlignment="1">
      <alignment wrapText="1"/>
    </xf>
    <xf numFmtId="0" fontId="4" fillId="0" borderId="6" xfId="0" applyNumberFormat="1" applyFont="1" applyBorder="1" applyAlignment="1">
      <alignment wrapText="1"/>
    </xf>
    <xf numFmtId="3" fontId="2" fillId="0" borderId="4" xfId="0" applyNumberFormat="1" applyFont="1" applyFill="1" applyBorder="1" applyAlignment="1">
      <alignment horizontal="center"/>
    </xf>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1" fontId="2" fillId="0" borderId="4" xfId="0" applyNumberFormat="1" applyFont="1" applyFill="1" applyBorder="1" applyAlignment="1">
      <alignment horizontal="center"/>
    </xf>
    <xf numFmtId="3" fontId="2" fillId="0" borderId="4" xfId="0" applyNumberFormat="1" applyFont="1" applyBorder="1" applyAlignment="1"/>
    <xf numFmtId="0" fontId="4" fillId="0" borderId="6" xfId="0" applyFont="1" applyBorder="1"/>
    <xf numFmtId="0" fontId="2" fillId="0" borderId="0" xfId="0" applyFont="1"/>
    <xf numFmtId="0" fontId="2" fillId="0" borderId="0" xfId="0" applyFont="1" applyAlignment="1">
      <alignment wrapText="1"/>
    </xf>
    <xf numFmtId="0" fontId="2" fillId="0" borderId="0" xfId="0" quotePrefix="1" applyFont="1" applyAlignment="1">
      <alignment horizontal="center"/>
    </xf>
    <xf numFmtId="3" fontId="2" fillId="3" borderId="4" xfId="0" applyNumberFormat="1" applyFont="1" applyFill="1" applyBorder="1" applyAlignment="1"/>
    <xf numFmtId="0" fontId="4" fillId="0" borderId="5" xfId="0" applyFont="1" applyBorder="1"/>
    <xf numFmtId="0" fontId="4" fillId="0" borderId="4" xfId="0" applyFont="1" applyBorder="1" applyAlignment="1">
      <alignment wrapText="1"/>
    </xf>
    <xf numFmtId="0" fontId="4" fillId="0" borderId="4" xfId="0" applyFont="1" applyBorder="1"/>
    <xf numFmtId="0" fontId="2" fillId="2" borderId="0" xfId="0" applyFont="1" applyFill="1" applyBorder="1"/>
    <xf numFmtId="0" fontId="21" fillId="0" borderId="0" xfId="6" applyFont="1" applyBorder="1" applyAlignment="1">
      <alignment horizontal="center" wrapText="1"/>
    </xf>
    <xf numFmtId="0" fontId="21" fillId="0" borderId="0" xfId="6" applyFont="1" applyFill="1" applyBorder="1" applyAlignment="1">
      <alignment horizontal="center" wrapText="1"/>
    </xf>
    <xf numFmtId="0" fontId="23" fillId="0" borderId="0" xfId="6" applyFont="1" applyFill="1" applyBorder="1" applyAlignment="1">
      <alignment horizontal="center" wrapText="1"/>
    </xf>
    <xf numFmtId="167" fontId="23" fillId="0" borderId="0" xfId="6" applyNumberFormat="1" applyFont="1" applyBorder="1" applyAlignment="1">
      <alignment horizontal="center" wrapText="1"/>
    </xf>
    <xf numFmtId="0" fontId="26" fillId="0" borderId="0" xfId="0" applyFont="1" applyBorder="1"/>
    <xf numFmtId="0" fontId="26" fillId="0" borderId="0" xfId="0" applyFont="1"/>
    <xf numFmtId="0" fontId="31" fillId="0" borderId="0" xfId="0" applyFont="1" applyBorder="1" applyAlignment="1">
      <alignment horizontal="center"/>
    </xf>
    <xf numFmtId="0" fontId="32" fillId="0" borderId="0" xfId="0" applyFont="1" applyBorder="1" applyAlignment="1">
      <alignment horizontal="center"/>
    </xf>
    <xf numFmtId="0" fontId="33" fillId="0" borderId="0" xfId="0" applyFont="1" applyBorder="1" applyAlignment="1">
      <alignment horizontal="center"/>
    </xf>
    <xf numFmtId="0" fontId="35" fillId="0" borderId="0" xfId="6" applyFont="1" applyBorder="1" applyAlignment="1">
      <alignment horizontal="center" wrapText="1"/>
    </xf>
    <xf numFmtId="0" fontId="7" fillId="0" borderId="4" xfId="0" applyFont="1" applyBorder="1" applyAlignment="1">
      <alignment horizontal="left" vertical="top" wrapText="1"/>
    </xf>
    <xf numFmtId="0" fontId="36" fillId="0" borderId="0" xfId="0" applyFont="1"/>
    <xf numFmtId="0" fontId="4" fillId="0" borderId="4" xfId="0" applyFont="1" applyFill="1" applyBorder="1" applyAlignment="1">
      <alignment wrapText="1"/>
    </xf>
    <xf numFmtId="43" fontId="4" fillId="0" borderId="5" xfId="1" applyFont="1" applyBorder="1" applyAlignment="1">
      <alignment horizontal="center" vertical="center"/>
    </xf>
    <xf numFmtId="0" fontId="7" fillId="0" borderId="0" xfId="0" applyNumberFormat="1" applyFont="1" applyFill="1" applyBorder="1" applyAlignment="1" applyProtection="1">
      <alignment vertical="top" wrapText="1"/>
    </xf>
    <xf numFmtId="0" fontId="7" fillId="0" borderId="4" xfId="0" applyNumberFormat="1" applyFont="1" applyFill="1" applyBorder="1" applyAlignment="1">
      <alignment wrapText="1"/>
    </xf>
    <xf numFmtId="0" fontId="5" fillId="0" borderId="4" xfId="22" applyFont="1" applyBorder="1" applyAlignment="1">
      <alignment wrapText="1"/>
    </xf>
    <xf numFmtId="0" fontId="3" fillId="0" borderId="4" xfId="0" applyFont="1" applyFill="1" applyBorder="1" applyAlignment="1">
      <alignment horizontal="left" wrapText="1"/>
    </xf>
    <xf numFmtId="0" fontId="3" fillId="0" borderId="4" xfId="22" applyFont="1" applyBorder="1" applyAlignment="1">
      <alignment wrapText="1"/>
    </xf>
    <xf numFmtId="0" fontId="2" fillId="0" borderId="0" xfId="0" applyFont="1" applyBorder="1" applyAlignment="1">
      <alignment horizontal="center" wrapText="1"/>
    </xf>
    <xf numFmtId="0" fontId="4" fillId="0" borderId="0" xfId="0" applyFont="1" applyFill="1" applyBorder="1"/>
    <xf numFmtId="0" fontId="4" fillId="0" borderId="0" xfId="0" applyFont="1" applyFill="1" applyBorder="1" applyAlignment="1">
      <alignment vertical="center"/>
    </xf>
    <xf numFmtId="3" fontId="2" fillId="0" borderId="0" xfId="19" quotePrefix="1" applyNumberFormat="1" applyFont="1" applyFill="1" applyBorder="1" applyAlignment="1">
      <alignment horizontal="right" wrapText="1"/>
    </xf>
    <xf numFmtId="0" fontId="4" fillId="0" borderId="0" xfId="0" applyFont="1" applyFill="1" applyBorder="1" applyAlignment="1">
      <alignment horizontal="center" vertical="top" wrapText="1"/>
    </xf>
    <xf numFmtId="0" fontId="4" fillId="0" borderId="5" xfId="0" applyFont="1" applyFill="1" applyBorder="1"/>
    <xf numFmtId="0" fontId="4" fillId="0" borderId="6" xfId="0" applyFont="1" applyFill="1" applyBorder="1"/>
    <xf numFmtId="0" fontId="4" fillId="0" borderId="5"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quotePrefix="1" applyFont="1" applyFill="1" applyBorder="1"/>
    <xf numFmtId="164" fontId="4" fillId="0" borderId="12" xfId="1" applyNumberFormat="1" applyFont="1" applyFill="1" applyBorder="1" applyAlignment="1">
      <alignment horizontal="center" wrapText="1"/>
    </xf>
    <xf numFmtId="3" fontId="2" fillId="0" borderId="4" xfId="19" applyNumberFormat="1" applyFont="1" applyFill="1" applyBorder="1" applyAlignment="1">
      <alignment horizontal="center" wrapText="1"/>
    </xf>
    <xf numFmtId="164" fontId="2" fillId="0" borderId="1" xfId="1" applyNumberFormat="1" applyFont="1" applyFill="1" applyBorder="1" applyAlignment="1">
      <alignment horizontal="center" wrapText="1"/>
    </xf>
    <xf numFmtId="0" fontId="2" fillId="0" borderId="5" xfId="0" applyNumberFormat="1" applyFont="1" applyFill="1" applyBorder="1" applyAlignment="1">
      <alignment wrapText="1"/>
    </xf>
    <xf numFmtId="0" fontId="4" fillId="0" borderId="6" xfId="0" applyNumberFormat="1" applyFont="1" applyFill="1" applyBorder="1" applyAlignment="1">
      <alignment horizontal="center" wrapText="1"/>
    </xf>
    <xf numFmtId="0" fontId="4" fillId="0" borderId="4" xfId="0" applyFont="1" applyFill="1" applyBorder="1" applyAlignment="1">
      <alignment horizontal="center" vertical="center" wrapText="1"/>
    </xf>
    <xf numFmtId="164" fontId="4" fillId="0" borderId="4" xfId="1" applyNumberFormat="1" applyFont="1" applyFill="1" applyBorder="1" applyAlignment="1">
      <alignment horizontal="center" vertical="center" wrapText="1"/>
    </xf>
    <xf numFmtId="0" fontId="28" fillId="0" borderId="0" xfId="6" applyFont="1" applyBorder="1" applyAlignment="1">
      <alignment horizont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2" fillId="0" borderId="4" xfId="0" applyFont="1" applyFill="1" applyBorder="1" applyAlignment="1">
      <alignment horizontal="center" vertical="center"/>
    </xf>
    <xf numFmtId="0" fontId="4" fillId="0" borderId="4" xfId="0" applyNumberFormat="1" applyFont="1" applyFill="1" applyBorder="1" applyAlignment="1">
      <alignment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4" fillId="0" borderId="6" xfId="0" applyNumberFormat="1" applyFont="1" applyBorder="1" applyAlignment="1">
      <alignment horizontal="center" vertical="center" wrapText="1"/>
    </xf>
    <xf numFmtId="0" fontId="7" fillId="0" borderId="8" xfId="0" applyNumberFormat="1" applyFont="1" applyFill="1" applyBorder="1" applyAlignment="1" applyProtection="1">
      <alignment vertical="top" wrapText="1"/>
    </xf>
    <xf numFmtId="0" fontId="2" fillId="0" borderId="6" xfId="0" applyFont="1" applyBorder="1" applyAlignment="1">
      <alignment vertical="top"/>
    </xf>
    <xf numFmtId="0" fontId="4" fillId="0" borderId="5" xfId="0" applyFont="1" applyBorder="1" applyAlignment="1">
      <alignment vertical="top"/>
    </xf>
    <xf numFmtId="3" fontId="2" fillId="0" borderId="0" xfId="0" quotePrefix="1" applyNumberFormat="1" applyFont="1" applyBorder="1" applyAlignment="1">
      <alignment horizontal="center" vertical="center"/>
    </xf>
    <xf numFmtId="43" fontId="16" fillId="0" borderId="4" xfId="1" applyFont="1" applyBorder="1" applyAlignment="1">
      <alignment horizontal="center"/>
    </xf>
    <xf numFmtId="0" fontId="16" fillId="0" borderId="4" xfId="0" applyFont="1" applyBorder="1" applyAlignment="1">
      <alignment horizontal="center"/>
    </xf>
    <xf numFmtId="3" fontId="16" fillId="0" borderId="4" xfId="0" applyNumberFormat="1" applyFont="1" applyBorder="1" applyAlignment="1">
      <alignment horizontal="center"/>
    </xf>
    <xf numFmtId="0" fontId="39" fillId="0" borderId="0" xfId="0" applyFont="1" applyBorder="1" applyAlignment="1">
      <alignment horizontal="center"/>
    </xf>
    <xf numFmtId="0" fontId="26" fillId="0" borderId="11" xfId="0" applyFont="1" applyBorder="1"/>
    <xf numFmtId="0" fontId="30" fillId="0" borderId="2" xfId="0" applyFont="1" applyBorder="1" applyAlignment="1">
      <alignment horizontal="center"/>
    </xf>
    <xf numFmtId="0" fontId="26" fillId="0" borderId="10" xfId="0" applyFont="1" applyBorder="1"/>
    <xf numFmtId="0" fontId="26" fillId="0" borderId="8" xfId="0" applyFont="1" applyBorder="1"/>
    <xf numFmtId="0" fontId="26" fillId="0" borderId="3" xfId="0" applyFont="1" applyBorder="1"/>
    <xf numFmtId="0" fontId="39" fillId="0" borderId="8" xfId="0" applyFont="1" applyBorder="1" applyAlignment="1">
      <alignment horizontal="center"/>
    </xf>
    <xf numFmtId="0" fontId="39" fillId="0" borderId="3" xfId="0" applyFont="1" applyBorder="1" applyAlignment="1">
      <alignment horizontal="center"/>
    </xf>
    <xf numFmtId="0" fontId="27" fillId="0" borderId="8" xfId="6" applyFont="1" applyBorder="1" applyAlignment="1">
      <alignment horizontal="center" wrapText="1"/>
    </xf>
    <xf numFmtId="0" fontId="21" fillId="0" borderId="8" xfId="6" applyFont="1" applyBorder="1" applyAlignment="1">
      <alignment horizontal="center" wrapText="1"/>
    </xf>
    <xf numFmtId="0" fontId="21" fillId="0" borderId="3" xfId="6" applyFont="1" applyBorder="1" applyAlignment="1">
      <alignment horizontal="center" wrapText="1"/>
    </xf>
    <xf numFmtId="0" fontId="21" fillId="0" borderId="8" xfId="6" applyFont="1" applyBorder="1" applyAlignment="1">
      <alignment horizontal="left" wrapText="1"/>
    </xf>
    <xf numFmtId="0" fontId="22" fillId="0" borderId="8" xfId="6" applyFont="1" applyBorder="1" applyAlignment="1">
      <alignment horizontal="center" wrapText="1"/>
    </xf>
    <xf numFmtId="0" fontId="21" fillId="0" borderId="3" xfId="0" applyFont="1" applyBorder="1" applyAlignment="1">
      <alignment horizontal="center" wrapText="1"/>
    </xf>
    <xf numFmtId="49" fontId="24" fillId="0" borderId="8" xfId="6" applyNumberFormat="1" applyFont="1" applyBorder="1" applyAlignment="1">
      <alignment horizontal="right" wrapText="1"/>
    </xf>
    <xf numFmtId="0" fontId="21" fillId="0" borderId="3" xfId="0" applyFont="1" applyBorder="1" applyAlignment="1">
      <alignment wrapText="1"/>
    </xf>
    <xf numFmtId="0" fontId="25" fillId="0" borderId="7" xfId="6" applyFont="1" applyBorder="1" applyAlignment="1">
      <alignment wrapText="1"/>
    </xf>
    <xf numFmtId="0" fontId="26" fillId="0" borderId="9" xfId="0" applyFont="1" applyBorder="1" applyAlignment="1">
      <alignment wrapText="1"/>
    </xf>
    <xf numFmtId="0" fontId="4" fillId="0" borderId="0" xfId="0" applyNumberFormat="1" applyFont="1" applyBorder="1" applyAlignment="1">
      <alignment horizontal="center" wrapText="1"/>
    </xf>
    <xf numFmtId="0" fontId="2" fillId="0" borderId="0" xfId="4" applyFont="1" applyBorder="1" applyAlignment="1">
      <alignment horizontal="center" wrapText="1"/>
    </xf>
    <xf numFmtId="0" fontId="4" fillId="0" borderId="0" xfId="4" applyFont="1" applyBorder="1" applyAlignment="1">
      <alignment wrapText="1"/>
    </xf>
    <xf numFmtId="0" fontId="2" fillId="0" borderId="4" xfId="4" applyFont="1" applyBorder="1" applyAlignment="1">
      <alignment horizontal="center" wrapText="1"/>
    </xf>
    <xf numFmtId="0" fontId="4" fillId="0" borderId="4" xfId="4" applyFont="1" applyBorder="1" applyAlignment="1">
      <alignment horizontal="center" wrapText="1"/>
    </xf>
    <xf numFmtId="3" fontId="2" fillId="0" borderId="4" xfId="23" applyNumberFormat="1" applyFont="1" applyFill="1" applyBorder="1" applyAlignment="1">
      <alignment horizontal="center" wrapText="1"/>
    </xf>
    <xf numFmtId="0" fontId="4" fillId="0" borderId="4" xfId="19" applyFont="1" applyFill="1" applyBorder="1" applyAlignment="1">
      <alignment horizontal="center" wrapText="1"/>
    </xf>
    <xf numFmtId="0" fontId="2" fillId="0" borderId="4" xfId="19" applyFont="1" applyFill="1" applyBorder="1" applyAlignment="1">
      <alignment horizontal="right" wrapText="1"/>
    </xf>
    <xf numFmtId="3" fontId="2" fillId="0" borderId="4" xfId="24" applyNumberFormat="1" applyFont="1" applyFill="1" applyBorder="1" applyAlignment="1">
      <alignment horizontal="center" wrapText="1"/>
    </xf>
    <xf numFmtId="164" fontId="2" fillId="0" borderId="5" xfId="1" applyNumberFormat="1" applyFont="1" applyFill="1" applyBorder="1" applyAlignment="1">
      <alignment wrapText="1"/>
    </xf>
    <xf numFmtId="3" fontId="2" fillId="0" borderId="4" xfId="3" applyNumberFormat="1" applyFont="1" applyFill="1" applyBorder="1" applyAlignment="1">
      <alignment horizontal="center" wrapText="1"/>
    </xf>
    <xf numFmtId="0" fontId="4" fillId="0" borderId="0" xfId="0" applyFont="1" applyBorder="1" applyAlignment="1">
      <alignment horizontal="center" vertical="top" wrapText="1"/>
    </xf>
    <xf numFmtId="0" fontId="3" fillId="0" borderId="0" xfId="0" applyNumberFormat="1" applyFont="1" applyFill="1" applyBorder="1" applyAlignment="1" applyProtection="1">
      <alignment horizontal="center" vertical="top" wrapText="1"/>
    </xf>
    <xf numFmtId="0" fontId="2" fillId="0" borderId="5" xfId="8" applyFont="1" applyFill="1" applyBorder="1" applyAlignment="1">
      <alignment vertical="top" wrapText="1"/>
    </xf>
    <xf numFmtId="0" fontId="4" fillId="0" borderId="5" xfId="8" applyFont="1" applyFill="1" applyBorder="1" applyAlignment="1">
      <alignment horizontal="center" wrapText="1"/>
    </xf>
    <xf numFmtId="166" fontId="2" fillId="0" borderId="5" xfId="9" applyNumberFormat="1" applyFont="1" applyFill="1" applyBorder="1" applyAlignment="1">
      <alignment wrapText="1"/>
    </xf>
    <xf numFmtId="0" fontId="4" fillId="0" borderId="6" xfId="8" applyFont="1" applyFill="1" applyBorder="1" applyAlignment="1">
      <alignment horizontal="center" vertical="center"/>
    </xf>
    <xf numFmtId="0" fontId="4" fillId="0" borderId="6" xfId="8" applyFont="1" applyFill="1" applyBorder="1" applyAlignment="1">
      <alignment horizontal="center"/>
    </xf>
    <xf numFmtId="166" fontId="4" fillId="0" borderId="6" xfId="9" applyNumberFormat="1" applyFont="1" applyFill="1" applyBorder="1" applyAlignment="1">
      <alignment horizontal="center"/>
    </xf>
    <xf numFmtId="0" fontId="4" fillId="0" borderId="4" xfId="2" applyFont="1" applyBorder="1" applyAlignment="1">
      <alignment horizontal="left" wrapText="1"/>
    </xf>
    <xf numFmtId="164" fontId="2" fillId="0" borderId="4" xfId="1" applyNumberFormat="1" applyFont="1" applyFill="1" applyBorder="1"/>
    <xf numFmtId="43" fontId="2" fillId="0" borderId="4" xfId="1" applyFont="1" applyFill="1" applyBorder="1"/>
    <xf numFmtId="0" fontId="2" fillId="0" borderId="4" xfId="8" applyFont="1" applyFill="1" applyBorder="1" applyAlignment="1">
      <alignment horizontal="center"/>
    </xf>
    <xf numFmtId="9" fontId="2" fillId="0" borderId="4" xfId="5" applyFont="1" applyFill="1" applyBorder="1"/>
    <xf numFmtId="0" fontId="3" fillId="0" borderId="4" xfId="8" applyFont="1" applyFill="1" applyBorder="1" applyAlignment="1">
      <alignment wrapText="1"/>
    </xf>
    <xf numFmtId="0" fontId="4" fillId="0" borderId="4" xfId="8" applyFont="1" applyFill="1" applyBorder="1" applyAlignment="1">
      <alignment wrapText="1"/>
    </xf>
    <xf numFmtId="0" fontId="3" fillId="0" borderId="0" xfId="0" applyNumberFormat="1" applyFont="1" applyFill="1" applyBorder="1" applyAlignment="1">
      <alignment horizontal="center" wrapText="1"/>
    </xf>
    <xf numFmtId="0" fontId="2" fillId="0" borderId="3" xfId="0" applyFont="1" applyBorder="1" applyAlignment="1">
      <alignment horizontal="center" vertical="top"/>
    </xf>
    <xf numFmtId="0" fontId="4" fillId="0" borderId="4" xfId="0" applyNumberFormat="1" applyFont="1" applyBorder="1" applyAlignment="1">
      <alignment wrapText="1"/>
    </xf>
    <xf numFmtId="0" fontId="4" fillId="0" borderId="4" xfId="0" applyNumberFormat="1" applyFont="1" applyBorder="1" applyAlignment="1">
      <alignment horizontal="center"/>
    </xf>
    <xf numFmtId="0" fontId="4" fillId="0" borderId="12" xfId="4" applyFont="1" applyBorder="1" applyAlignment="1">
      <alignment horizontal="center" wrapText="1"/>
    </xf>
    <xf numFmtId="0" fontId="2" fillId="0" borderId="6" xfId="0" applyFont="1" applyFill="1" applyBorder="1" applyAlignment="1">
      <alignment horizontal="center" vertical="top" wrapText="1"/>
    </xf>
    <xf numFmtId="0" fontId="2" fillId="0" borderId="6" xfId="0" applyNumberFormat="1" applyFont="1" applyFill="1" applyBorder="1" applyAlignment="1">
      <alignment wrapText="1"/>
    </xf>
    <xf numFmtId="164" fontId="2" fillId="0" borderId="6" xfId="1" quotePrefix="1" applyNumberFormat="1" applyFont="1" applyFill="1" applyBorder="1" applyAlignment="1">
      <alignment horizontal="center" wrapText="1"/>
    </xf>
    <xf numFmtId="0" fontId="2" fillId="0" borderId="6" xfId="0" applyFont="1" applyFill="1" applyBorder="1" applyAlignment="1">
      <alignment horizontal="center" wrapText="1"/>
    </xf>
    <xf numFmtId="164" fontId="2" fillId="0" borderId="3" xfId="1" quotePrefix="1" applyNumberFormat="1" applyFont="1" applyFill="1" applyBorder="1" applyAlignment="1">
      <alignment wrapText="1"/>
    </xf>
    <xf numFmtId="0" fontId="38" fillId="0" borderId="8" xfId="0" applyNumberFormat="1" applyFont="1" applyFill="1" applyBorder="1" applyAlignment="1" applyProtection="1">
      <alignment vertical="top" wrapText="1"/>
    </xf>
    <xf numFmtId="0" fontId="4" fillId="0" borderId="12" xfId="0" applyFont="1" applyFill="1" applyBorder="1" applyAlignment="1">
      <alignment horizontal="center" vertical="top" wrapText="1"/>
    </xf>
    <xf numFmtId="0" fontId="4" fillId="0" borderId="22" xfId="0" applyNumberFormat="1" applyFont="1" applyFill="1" applyBorder="1" applyAlignment="1">
      <alignment horizontal="center" wrapText="1"/>
    </xf>
    <xf numFmtId="164" fontId="4" fillId="0" borderId="22" xfId="1" applyNumberFormat="1" applyFont="1" applyFill="1" applyBorder="1" applyAlignment="1">
      <alignment horizontal="center" wrapText="1"/>
    </xf>
    <xf numFmtId="43" fontId="4" fillId="0" borderId="12" xfId="1" applyFont="1" applyFill="1" applyBorder="1" applyAlignment="1">
      <alignment horizontal="center" wrapText="1"/>
    </xf>
    <xf numFmtId="0" fontId="13" fillId="0" borderId="7" xfId="0" applyFont="1" applyBorder="1"/>
    <xf numFmtId="0" fontId="4" fillId="0" borderId="8" xfId="0" applyFont="1" applyFill="1" applyBorder="1" applyAlignment="1">
      <alignment wrapText="1"/>
    </xf>
    <xf numFmtId="0" fontId="4" fillId="0" borderId="0" xfId="4" applyFont="1" applyBorder="1" applyAlignment="1">
      <alignment horizontal="center" wrapText="1"/>
    </xf>
    <xf numFmtId="0" fontId="4" fillId="0" borderId="4" xfId="0" applyFont="1" applyBorder="1" applyAlignment="1">
      <alignment horizontal="center" vertical="top" wrapText="1"/>
    </xf>
    <xf numFmtId="14" fontId="4" fillId="0" borderId="4" xfId="0" applyNumberFormat="1"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2" xfId="0" applyFont="1" applyFill="1" applyBorder="1" applyAlignment="1">
      <alignment wrapText="1"/>
    </xf>
    <xf numFmtId="164" fontId="2" fillId="0" borderId="2" xfId="1" quotePrefix="1" applyNumberFormat="1" applyFont="1" applyFill="1" applyBorder="1" applyAlignment="1">
      <alignment horizontal="center" wrapText="1"/>
    </xf>
    <xf numFmtId="164" fontId="2" fillId="0" borderId="1" xfId="1" quotePrefix="1" applyNumberFormat="1" applyFont="1" applyFill="1" applyBorder="1" applyAlignment="1">
      <alignment horizontal="center" wrapText="1"/>
    </xf>
    <xf numFmtId="0" fontId="43" fillId="0" borderId="0" xfId="6" applyFont="1" applyBorder="1" applyAlignment="1">
      <alignment horizontal="center" wrapText="1"/>
    </xf>
    <xf numFmtId="0" fontId="23" fillId="0" borderId="0" xfId="6" applyFont="1" applyBorder="1" applyAlignment="1">
      <alignment horizontal="center" wrapText="1"/>
    </xf>
    <xf numFmtId="0" fontId="23" fillId="0" borderId="1" xfId="6" applyFont="1" applyBorder="1" applyAlignment="1">
      <alignment wrapText="1"/>
    </xf>
    <xf numFmtId="0" fontId="34" fillId="0" borderId="8" xfId="6" applyFont="1" applyBorder="1" applyAlignment="1">
      <alignment horizontal="center" wrapText="1"/>
    </xf>
    <xf numFmtId="0" fontId="26" fillId="0" borderId="3" xfId="0" applyFont="1" applyBorder="1" applyAlignment="1">
      <alignment horizontal="center" wrapText="1"/>
    </xf>
    <xf numFmtId="0" fontId="42" fillId="0" borderId="26" xfId="6" applyFont="1" applyBorder="1" applyAlignment="1">
      <alignment horizontal="center" wrapText="1"/>
    </xf>
    <xf numFmtId="0" fontId="42" fillId="0" borderId="8" xfId="6" applyFont="1" applyBorder="1" applyAlignment="1">
      <alignment horizontal="center" wrapText="1"/>
    </xf>
    <xf numFmtId="0" fontId="42" fillId="0" borderId="3" xfId="6" applyFont="1" applyBorder="1" applyAlignment="1">
      <alignment horizontal="center" wrapText="1"/>
    </xf>
    <xf numFmtId="0" fontId="41" fillId="0" borderId="3" xfId="6" applyFont="1" applyBorder="1" applyAlignment="1">
      <alignment horizontal="center" wrapText="1"/>
    </xf>
    <xf numFmtId="0" fontId="41" fillId="0" borderId="8" xfId="6" applyFont="1" applyBorder="1" applyAlignment="1">
      <alignment horizontal="center" wrapText="1"/>
    </xf>
    <xf numFmtId="164" fontId="4" fillId="0" borderId="5" xfId="1" applyNumberFormat="1" applyFont="1" applyFill="1" applyBorder="1" applyAlignment="1">
      <alignment horizontal="center"/>
    </xf>
    <xf numFmtId="43" fontId="4" fillId="0" borderId="5" xfId="1" applyFont="1" applyFill="1" applyBorder="1" applyAlignment="1">
      <alignment horizontal="center"/>
    </xf>
    <xf numFmtId="4" fontId="2" fillId="0" borderId="4" xfId="0" applyNumberFormat="1" applyFont="1" applyBorder="1" applyAlignment="1">
      <alignment horizontal="center" vertical="center"/>
    </xf>
    <xf numFmtId="43" fontId="4" fillId="0" borderId="4" xfId="1" applyFont="1" applyFill="1" applyBorder="1" applyAlignment="1">
      <alignment horizontal="center" wrapText="1"/>
    </xf>
    <xf numFmtId="43" fontId="2" fillId="0" borderId="6" xfId="1" applyFont="1" applyBorder="1" applyAlignment="1">
      <alignment horizontal="center" wrapText="1"/>
    </xf>
    <xf numFmtId="43" fontId="4" fillId="0" borderId="5" xfId="1" applyFont="1" applyBorder="1" applyAlignment="1">
      <alignment wrapText="1"/>
    </xf>
    <xf numFmtId="43" fontId="4" fillId="0" borderId="6" xfId="1" applyFont="1" applyBorder="1" applyAlignment="1">
      <alignment wrapText="1"/>
    </xf>
    <xf numFmtId="0" fontId="45" fillId="0" borderId="1" xfId="0" applyFont="1" applyBorder="1"/>
    <xf numFmtId="43" fontId="45" fillId="0" borderId="9" xfId="0" applyNumberFormat="1" applyFont="1" applyBorder="1"/>
    <xf numFmtId="0" fontId="45" fillId="0" borderId="0" xfId="0" applyFont="1"/>
    <xf numFmtId="0" fontId="4" fillId="0" borderId="4" xfId="8" applyFont="1" applyFill="1" applyBorder="1" applyAlignment="1">
      <alignment horizontal="center" vertical="center"/>
    </xf>
    <xf numFmtId="0" fontId="4" fillId="0" borderId="4" xfId="8" applyFont="1" applyFill="1" applyBorder="1" applyAlignment="1">
      <alignment horizontal="center"/>
    </xf>
    <xf numFmtId="0" fontId="4" fillId="0" borderId="0" xfId="0" applyFont="1" applyFill="1" applyBorder="1" applyAlignment="1">
      <alignment horizontal="left" wrapText="1"/>
    </xf>
    <xf numFmtId="0" fontId="2" fillId="0" borderId="0" xfId="0" applyFont="1" applyFill="1" applyBorder="1" applyAlignment="1">
      <alignment horizontal="left" wrapText="1"/>
    </xf>
    <xf numFmtId="0" fontId="4" fillId="0" borderId="5" xfId="8" applyFont="1" applyFill="1" applyBorder="1" applyAlignment="1">
      <alignment horizontal="center" vertical="center" wrapText="1"/>
    </xf>
    <xf numFmtId="0" fontId="4" fillId="0" borderId="6" xfId="8" applyFont="1" applyFill="1" applyBorder="1" applyAlignment="1">
      <alignment horizontal="center" vertical="top" wrapText="1"/>
    </xf>
    <xf numFmtId="0" fontId="4" fillId="0" borderId="4" xfId="8" applyFont="1" applyFill="1" applyBorder="1" applyAlignment="1">
      <alignment horizontal="center" vertical="top" wrapText="1"/>
    </xf>
    <xf numFmtId="0" fontId="3" fillId="0" borderId="4" xfId="8" applyFont="1" applyFill="1" applyBorder="1" applyAlignment="1">
      <alignment horizontal="left" vertical="top" wrapText="1"/>
    </xf>
    <xf numFmtId="0" fontId="3" fillId="0" borderId="4" xfId="8" applyFont="1" applyFill="1" applyBorder="1" applyAlignment="1">
      <alignment horizontal="center" vertical="top" wrapText="1"/>
    </xf>
    <xf numFmtId="0" fontId="3" fillId="0" borderId="4" xfId="2" applyFont="1" applyBorder="1" applyAlignment="1">
      <alignment wrapText="1"/>
    </xf>
    <xf numFmtId="0" fontId="4" fillId="0" borderId="5" xfId="8" applyFont="1" applyFill="1" applyBorder="1" applyAlignment="1">
      <alignment horizontal="center" vertical="center"/>
    </xf>
    <xf numFmtId="0" fontId="4" fillId="0" borderId="0" xfId="8" applyFont="1" applyFill="1" applyBorder="1" applyAlignment="1">
      <alignment horizontal="center" vertical="center"/>
    </xf>
    <xf numFmtId="164" fontId="4" fillId="0" borderId="0" xfId="1" applyNumberFormat="1" applyFont="1" applyFill="1" applyBorder="1" applyAlignment="1">
      <alignment horizontal="center"/>
    </xf>
    <xf numFmtId="0" fontId="4" fillId="0" borderId="0" xfId="0" applyFont="1" applyFill="1" applyBorder="1" applyAlignment="1">
      <alignment horizontal="center" vertical="center"/>
    </xf>
    <xf numFmtId="164" fontId="2" fillId="0" borderId="0" xfId="1" applyNumberFormat="1" applyFont="1" applyFill="1" applyBorder="1" applyAlignment="1">
      <alignment horizontal="center"/>
    </xf>
    <xf numFmtId="164" fontId="2" fillId="0" borderId="6" xfId="1" applyNumberFormat="1" applyFont="1" applyFill="1" applyBorder="1" applyAlignment="1">
      <alignment horizontal="center"/>
    </xf>
    <xf numFmtId="0" fontId="4" fillId="0" borderId="5" xfId="0" applyFont="1" applyFill="1" applyBorder="1" applyAlignment="1">
      <alignment horizontal="center" vertical="center"/>
    </xf>
    <xf numFmtId="0" fontId="2" fillId="0" borderId="6" xfId="0" applyFont="1" applyFill="1" applyBorder="1" applyAlignment="1">
      <alignment horizontal="center" vertical="center"/>
    </xf>
    <xf numFmtId="43" fontId="4" fillId="0" borderId="4" xfId="1" applyFont="1" applyFill="1" applyBorder="1" applyAlignment="1">
      <alignment horizontal="center" vertical="center" wrapText="1"/>
    </xf>
    <xf numFmtId="164" fontId="4" fillId="0" borderId="4" xfId="1" applyNumberFormat="1" applyFont="1" applyBorder="1" applyAlignment="1">
      <alignment horizontal="center" wrapText="1"/>
    </xf>
    <xf numFmtId="0" fontId="2" fillId="0" borderId="4" xfId="0" applyFont="1" applyFill="1" applyBorder="1" applyAlignment="1">
      <alignment horizontal="center" vertical="top"/>
    </xf>
    <xf numFmtId="0" fontId="2" fillId="0" borderId="4" xfId="0" applyNumberFormat="1" applyFont="1" applyFill="1" applyBorder="1" applyAlignment="1" applyProtection="1">
      <alignment horizontal="center"/>
    </xf>
    <xf numFmtId="0" fontId="2" fillId="0" borderId="4" xfId="0" applyFont="1" applyFill="1" applyBorder="1" applyAlignment="1">
      <alignment horizontal="center"/>
    </xf>
    <xf numFmtId="43" fontId="2" fillId="0" borderId="4" xfId="1" applyFont="1" applyFill="1" applyBorder="1" applyAlignment="1">
      <alignment horizontal="center"/>
    </xf>
    <xf numFmtId="0" fontId="4" fillId="0" borderId="11" xfId="0" applyFont="1" applyFill="1" applyBorder="1" applyAlignment="1">
      <alignment horizontal="center" vertical="center" wrapText="1"/>
    </xf>
    <xf numFmtId="43" fontId="4" fillId="0" borderId="9" xfId="1" applyFont="1" applyFill="1" applyBorder="1" applyAlignment="1">
      <alignment horizontal="center"/>
    </xf>
    <xf numFmtId="0" fontId="4" fillId="0" borderId="8" xfId="0" applyFont="1" applyFill="1" applyBorder="1" applyAlignment="1">
      <alignment vertical="top" wrapText="1"/>
    </xf>
    <xf numFmtId="0" fontId="4" fillId="0" borderId="0" xfId="0" applyFont="1" applyFill="1" applyBorder="1" applyAlignment="1">
      <alignment vertical="top" wrapText="1"/>
    </xf>
    <xf numFmtId="43" fontId="4" fillId="0" borderId="3" xfId="1" applyFont="1" applyFill="1" applyBorder="1" applyAlignment="1">
      <alignment vertical="top" wrapText="1"/>
    </xf>
    <xf numFmtId="0" fontId="4" fillId="0" borderId="7" xfId="0" applyFont="1" applyFill="1" applyBorder="1" applyAlignment="1">
      <alignment vertical="top" wrapText="1"/>
    </xf>
    <xf numFmtId="0" fontId="4" fillId="0" borderId="1" xfId="0" applyFont="1" applyFill="1" applyBorder="1" applyAlignment="1">
      <alignment vertical="top" wrapText="1"/>
    </xf>
    <xf numFmtId="43" fontId="4" fillId="0" borderId="9" xfId="1" applyFont="1" applyFill="1" applyBorder="1" applyAlignment="1">
      <alignment vertical="top" wrapText="1"/>
    </xf>
    <xf numFmtId="43" fontId="2" fillId="0" borderId="4" xfId="1" applyFont="1" applyBorder="1" applyAlignment="1">
      <alignment horizontal="right"/>
    </xf>
    <xf numFmtId="0" fontId="4" fillId="0" borderId="4" xfId="0" applyNumberFormat="1" applyFont="1" applyFill="1" applyBorder="1" applyAlignment="1" applyProtection="1">
      <alignment horizontal="center" wrapText="1"/>
    </xf>
    <xf numFmtId="43" fontId="4" fillId="0" borderId="4" xfId="1" applyFont="1" applyFill="1" applyBorder="1" applyAlignment="1">
      <alignment horizontal="center"/>
    </xf>
    <xf numFmtId="0" fontId="4" fillId="0" borderId="4" xfId="0" applyNumberFormat="1" applyFont="1" applyFill="1" applyBorder="1" applyAlignment="1" applyProtection="1">
      <alignment horizontal="right" vertical="top" wrapText="1"/>
    </xf>
    <xf numFmtId="0" fontId="4" fillId="0" borderId="11" xfId="0" applyFont="1" applyFill="1" applyBorder="1" applyAlignment="1">
      <alignment vertical="top" wrapText="1"/>
    </xf>
    <xf numFmtId="0" fontId="4" fillId="0" borderId="2" xfId="0" applyFont="1" applyFill="1" applyBorder="1" applyAlignment="1">
      <alignment vertical="top" wrapText="1"/>
    </xf>
    <xf numFmtId="43" fontId="4" fillId="0" borderId="10" xfId="1" applyFont="1" applyFill="1" applyBorder="1" applyAlignment="1">
      <alignment vertical="top" wrapText="1"/>
    </xf>
    <xf numFmtId="1" fontId="2" fillId="0" borderId="4" xfId="0" applyNumberFormat="1" applyFont="1" applyFill="1" applyBorder="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pplyProtection="1">
      <alignment horizontal="center" wrapText="1"/>
    </xf>
    <xf numFmtId="43" fontId="2" fillId="0" borderId="0" xfId="1" applyFont="1" applyFill="1" applyBorder="1" applyAlignment="1">
      <alignment horizontal="center"/>
    </xf>
    <xf numFmtId="43" fontId="2" fillId="0" borderId="0" xfId="1" applyFont="1" applyFill="1" applyBorder="1" applyAlignment="1">
      <alignment horizontal="center" wrapText="1"/>
    </xf>
    <xf numFmtId="43" fontId="2" fillId="0" borderId="4" xfId="1" applyFont="1" applyFill="1" applyBorder="1" applyAlignment="1">
      <alignment wrapText="1"/>
    </xf>
    <xf numFmtId="0" fontId="4" fillId="0" borderId="4" xfId="0" applyNumberFormat="1" applyFont="1" applyFill="1" applyBorder="1" applyAlignment="1" applyProtection="1">
      <alignment vertical="top" wrapText="1"/>
    </xf>
    <xf numFmtId="0" fontId="4" fillId="0" borderId="0" xfId="0" applyNumberFormat="1" applyFont="1" applyFill="1" applyBorder="1" applyAlignment="1" applyProtection="1">
      <alignment horizontal="center" vertical="center" wrapText="1"/>
    </xf>
    <xf numFmtId="43" fontId="4" fillId="0" borderId="0" xfId="1" applyFont="1" applyFill="1" applyBorder="1" applyAlignment="1">
      <alignment horizontal="center" wrapText="1"/>
    </xf>
    <xf numFmtId="0" fontId="4" fillId="0" borderId="12" xfId="0" applyFont="1" applyFill="1" applyBorder="1" applyAlignment="1">
      <alignment horizontal="center" wrapText="1"/>
    </xf>
    <xf numFmtId="164" fontId="4" fillId="0" borderId="5" xfId="1" applyNumberFormat="1" applyFont="1" applyFill="1" applyBorder="1" applyAlignment="1">
      <alignment horizontal="center" wrapText="1"/>
    </xf>
    <xf numFmtId="0" fontId="2" fillId="0" borderId="0" xfId="0" applyNumberFormat="1" applyFont="1" applyFill="1" applyBorder="1" applyAlignment="1" applyProtection="1">
      <alignment vertical="top" wrapText="1"/>
    </xf>
    <xf numFmtId="43" fontId="2" fillId="0" borderId="3" xfId="1" applyFont="1" applyFill="1" applyBorder="1" applyAlignment="1">
      <alignment horizontal="center"/>
    </xf>
    <xf numFmtId="43" fontId="4" fillId="0" borderId="3" xfId="1" applyFont="1" applyFill="1" applyBorder="1" applyAlignment="1">
      <alignment horizontal="center"/>
    </xf>
    <xf numFmtId="43" fontId="2" fillId="0" borderId="3" xfId="1" applyFont="1" applyFill="1" applyBorder="1" applyAlignment="1">
      <alignment horizontal="center" wrapText="1"/>
    </xf>
    <xf numFmtId="43" fontId="4" fillId="0" borderId="3" xfId="1" applyFont="1" applyFill="1" applyBorder="1" applyAlignment="1">
      <alignment horizontal="center" wrapText="1"/>
    </xf>
    <xf numFmtId="164" fontId="2" fillId="0" borderId="4" xfId="1" applyNumberFormat="1" applyFont="1" applyBorder="1" applyAlignment="1">
      <alignment horizontal="right"/>
    </xf>
    <xf numFmtId="0" fontId="2" fillId="0" borderId="4" xfId="22" applyFont="1" applyBorder="1" applyAlignment="1">
      <alignment horizontal="center" vertical="center" wrapText="1"/>
    </xf>
    <xf numFmtId="0" fontId="2" fillId="0" borderId="4" xfId="22" applyFont="1" applyBorder="1" applyAlignment="1">
      <alignment wrapText="1"/>
    </xf>
    <xf numFmtId="0" fontId="2" fillId="0" borderId="4" xfId="22" applyFont="1" applyBorder="1" applyAlignment="1">
      <alignment horizontal="center" wrapText="1"/>
    </xf>
    <xf numFmtId="164" fontId="2" fillId="0" borderId="4" xfId="23" applyNumberFormat="1" applyFont="1" applyFill="1" applyBorder="1" applyAlignment="1">
      <alignment horizontal="center" wrapText="1"/>
    </xf>
    <xf numFmtId="0" fontId="4" fillId="0" borderId="5" xfId="22" applyFont="1" applyBorder="1" applyAlignment="1">
      <alignment horizontal="center" vertical="center" wrapText="1"/>
    </xf>
    <xf numFmtId="164" fontId="4" fillId="0" borderId="5" xfId="23" applyNumberFormat="1" applyFont="1" applyFill="1" applyBorder="1" applyAlignment="1">
      <alignment horizontal="center" wrapText="1"/>
    </xf>
    <xf numFmtId="0" fontId="4" fillId="0" borderId="6" xfId="22" applyFont="1" applyBorder="1" applyAlignment="1">
      <alignment horizontal="center" vertical="center" wrapText="1"/>
    </xf>
    <xf numFmtId="164" fontId="4" fillId="0" borderId="6" xfId="23" applyNumberFormat="1" applyFont="1" applyFill="1" applyBorder="1" applyAlignment="1">
      <alignment horizontal="center" wrapText="1"/>
    </xf>
    <xf numFmtId="0" fontId="2" fillId="0" borderId="0" xfId="22" applyFont="1" applyBorder="1" applyAlignment="1">
      <alignment horizontal="center" vertical="center" wrapText="1"/>
    </xf>
    <xf numFmtId="0" fontId="2" fillId="0" borderId="0" xfId="22" applyFont="1" applyBorder="1" applyAlignment="1">
      <alignment wrapText="1"/>
    </xf>
    <xf numFmtId="0" fontId="2" fillId="0" borderId="0" xfId="22" quotePrefix="1" applyFont="1" applyBorder="1" applyAlignment="1">
      <alignment horizontal="center" wrapText="1"/>
    </xf>
    <xf numFmtId="164" fontId="2" fillId="0" borderId="0" xfId="23" applyNumberFormat="1" applyFont="1" applyFill="1" applyBorder="1" applyAlignment="1">
      <alignment horizontal="center" wrapText="1"/>
    </xf>
    <xf numFmtId="0" fontId="2" fillId="0" borderId="0" xfId="22" applyFont="1" applyBorder="1" applyAlignment="1">
      <alignment horizontal="center" wrapText="1"/>
    </xf>
    <xf numFmtId="164" fontId="2" fillId="0" borderId="4" xfId="0" applyNumberFormat="1" applyFont="1" applyFill="1" applyBorder="1" applyAlignment="1">
      <alignment wrapText="1"/>
    </xf>
    <xf numFmtId="1" fontId="2" fillId="0" borderId="4" xfId="0" applyNumberFormat="1" applyFont="1" applyFill="1" applyBorder="1" applyAlignment="1">
      <alignment vertical="top" wrapText="1"/>
    </xf>
    <xf numFmtId="164" fontId="4" fillId="0" borderId="4" xfId="1" applyNumberFormat="1" applyFont="1" applyFill="1" applyBorder="1" applyAlignment="1">
      <alignment horizontal="right" wrapText="1"/>
    </xf>
    <xf numFmtId="43" fontId="4" fillId="0" borderId="4" xfId="1" applyFont="1" applyFill="1" applyBorder="1" applyAlignment="1">
      <alignment horizontal="right" wrapText="1"/>
    </xf>
    <xf numFmtId="0" fontId="3" fillId="0" borderId="0" xfId="0" applyNumberFormat="1" applyFont="1" applyFill="1" applyBorder="1" applyAlignment="1">
      <alignment vertical="top" wrapText="1"/>
    </xf>
    <xf numFmtId="0" fontId="3" fillId="0" borderId="0" xfId="0" applyFont="1" applyFill="1" applyBorder="1" applyAlignment="1">
      <alignment vertical="top" wrapText="1"/>
    </xf>
    <xf numFmtId="0" fontId="4" fillId="0" borderId="4" xfId="0" applyFont="1" applyFill="1" applyBorder="1" applyAlignment="1">
      <alignment vertical="top" wrapText="1"/>
    </xf>
    <xf numFmtId="0" fontId="2" fillId="0" borderId="6" xfId="0" applyNumberFormat="1" applyFont="1" applyBorder="1" applyAlignment="1">
      <alignment wrapText="1"/>
    </xf>
    <xf numFmtId="43" fontId="2" fillId="0" borderId="6" xfId="1" applyFont="1" applyBorder="1" applyAlignment="1">
      <alignment wrapText="1"/>
    </xf>
    <xf numFmtId="0" fontId="4" fillId="0" borderId="4" xfId="0" applyFont="1" applyFill="1" applyBorder="1" applyAlignment="1">
      <alignment horizontal="center" vertical="top"/>
    </xf>
    <xf numFmtId="43" fontId="2" fillId="0" borderId="4" xfId="1" applyFont="1" applyBorder="1" applyAlignment="1">
      <alignment horizontal="center" vertical="center"/>
    </xf>
    <xf numFmtId="0" fontId="2" fillId="0" borderId="16" xfId="0" applyFont="1" applyBorder="1" applyAlignment="1">
      <alignment horizontal="center" vertical="top"/>
    </xf>
    <xf numFmtId="164" fontId="2" fillId="0" borderId="4" xfId="1" applyNumberFormat="1" applyFont="1" applyFill="1" applyBorder="1" applyAlignment="1">
      <alignment horizontal="left"/>
    </xf>
    <xf numFmtId="43" fontId="4" fillId="0" borderId="6" xfId="1" applyFont="1" applyBorder="1" applyAlignment="1">
      <alignment horizontal="center" vertical="center"/>
    </xf>
    <xf numFmtId="3" fontId="2" fillId="0" borderId="0" xfId="0" applyNumberFormat="1" applyFont="1" applyFill="1" applyBorder="1" applyAlignment="1">
      <alignment horizontal="center"/>
    </xf>
    <xf numFmtId="164" fontId="2" fillId="0" borderId="0" xfId="1" applyNumberFormat="1" applyFont="1" applyBorder="1" applyAlignment="1">
      <alignment horizontal="right"/>
    </xf>
    <xf numFmtId="43" fontId="2" fillId="0" borderId="0" xfId="1" applyFont="1" applyBorder="1" applyAlignment="1">
      <alignment horizontal="center" vertical="center"/>
    </xf>
    <xf numFmtId="0" fontId="4" fillId="0" borderId="5" xfId="0" applyFont="1" applyFill="1" applyBorder="1" applyAlignment="1">
      <alignment wrapText="1"/>
    </xf>
    <xf numFmtId="0" fontId="4" fillId="0" borderId="6" xfId="0" applyFont="1" applyFill="1" applyBorder="1" applyAlignment="1">
      <alignment wrapText="1"/>
    </xf>
    <xf numFmtId="164" fontId="4" fillId="0" borderId="6" xfId="1" applyNumberFormat="1" applyFont="1" applyFill="1" applyBorder="1" applyAlignment="1">
      <alignment wrapText="1"/>
    </xf>
    <xf numFmtId="43" fontId="4" fillId="0" borderId="6" xfId="1" applyFont="1" applyFill="1" applyBorder="1" applyAlignment="1">
      <alignment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0" fontId="4" fillId="3" borderId="4" xfId="0" applyFont="1" applyFill="1" applyBorder="1" applyAlignment="1">
      <alignment vertical="top" wrapText="1"/>
    </xf>
    <xf numFmtId="0" fontId="2" fillId="3" borderId="4" xfId="21" applyFont="1" applyFill="1" applyBorder="1" applyAlignment="1">
      <alignment vertical="top" wrapText="1"/>
    </xf>
    <xf numFmtId="43" fontId="2" fillId="0" borderId="4" xfId="1" applyFont="1" applyFill="1" applyBorder="1" applyAlignment="1">
      <alignment horizontal="center" vertical="center"/>
    </xf>
    <xf numFmtId="43" fontId="2" fillId="0" borderId="6" xfId="1" applyFont="1" applyBorder="1" applyAlignment="1">
      <alignment horizontal="center" vertical="center"/>
    </xf>
    <xf numFmtId="0" fontId="2" fillId="0" borderId="0" xfId="0" applyFont="1" applyBorder="1" applyAlignment="1">
      <alignment horizontal="center" vertical="center"/>
    </xf>
    <xf numFmtId="3" fontId="2" fillId="0" borderId="4" xfId="0" quotePrefix="1" applyNumberFormat="1" applyFont="1" applyBorder="1" applyAlignment="1">
      <alignment horizontal="center" vertical="center"/>
    </xf>
    <xf numFmtId="3" fontId="4" fillId="0" borderId="4" xfId="0" quotePrefix="1" applyNumberFormat="1" applyFont="1" applyBorder="1" applyAlignment="1">
      <alignment horizontal="center" vertical="center"/>
    </xf>
    <xf numFmtId="0" fontId="4" fillId="0" borderId="4" xfId="0" applyFont="1" applyBorder="1" applyAlignment="1">
      <alignment horizontal="center" vertical="center"/>
    </xf>
    <xf numFmtId="43" fontId="4" fillId="0" borderId="4" xfId="1" applyFont="1" applyBorder="1" applyAlignment="1">
      <alignment horizontal="center" vertical="center"/>
    </xf>
    <xf numFmtId="0" fontId="4" fillId="0" borderId="5" xfId="0" applyFont="1" applyFill="1" applyBorder="1" applyAlignment="1">
      <alignment horizontal="center" wrapText="1"/>
    </xf>
    <xf numFmtId="3" fontId="4" fillId="0" borderId="6" xfId="0" applyNumberFormat="1" applyFont="1" applyBorder="1" applyAlignment="1">
      <alignment horizontal="center" vertical="center"/>
    </xf>
    <xf numFmtId="0" fontId="38" fillId="0" borderId="0" xfId="0" applyNumberFormat="1" applyFont="1" applyFill="1" applyBorder="1" applyAlignment="1">
      <alignment wrapText="1"/>
    </xf>
    <xf numFmtId="0" fontId="38" fillId="0" borderId="0" xfId="0" applyFont="1" applyFill="1" applyBorder="1" applyAlignment="1">
      <alignment wrapText="1"/>
    </xf>
    <xf numFmtId="0" fontId="38" fillId="0" borderId="7" xfId="0" applyNumberFormat="1" applyFont="1" applyFill="1" applyBorder="1" applyAlignment="1">
      <alignment wrapText="1"/>
    </xf>
    <xf numFmtId="0" fontId="4" fillId="0" borderId="11" xfId="0" applyNumberFormat="1" applyFont="1" applyBorder="1" applyAlignment="1">
      <alignment vertical="center" wrapText="1"/>
    </xf>
    <xf numFmtId="164" fontId="4" fillId="0" borderId="4" xfId="1" applyNumberFormat="1" applyFont="1" applyBorder="1" applyAlignment="1">
      <alignment horizontal="center"/>
    </xf>
    <xf numFmtId="43" fontId="20" fillId="0" borderId="4" xfId="1" applyFont="1" applyBorder="1" applyAlignment="1">
      <alignment horizontal="right"/>
    </xf>
    <xf numFmtId="43" fontId="4" fillId="0" borderId="6" xfId="1" applyFont="1" applyBorder="1" applyAlignment="1">
      <alignment horizontal="right"/>
    </xf>
    <xf numFmtId="164" fontId="2" fillId="0" borderId="0" xfId="1" applyNumberFormat="1" applyFont="1" applyBorder="1" applyAlignment="1">
      <alignment horizontal="center"/>
    </xf>
    <xf numFmtId="43" fontId="2" fillId="0" borderId="0" xfId="1" applyFont="1" applyBorder="1" applyAlignment="1">
      <alignment horizontal="right"/>
    </xf>
    <xf numFmtId="43" fontId="2" fillId="0" borderId="4" xfId="1" applyFont="1" applyBorder="1"/>
    <xf numFmtId="164" fontId="2" fillId="0" borderId="0" xfId="1" applyNumberFormat="1" applyFont="1" applyBorder="1"/>
    <xf numFmtId="43" fontId="4" fillId="0" borderId="4" xfId="1" applyFont="1" applyBorder="1" applyAlignment="1">
      <alignment horizontal="center" wrapText="1"/>
    </xf>
    <xf numFmtId="43" fontId="2" fillId="0" borderId="6" xfId="1" applyFont="1" applyFill="1" applyBorder="1" applyAlignment="1">
      <alignment horizontal="center" wrapText="1"/>
    </xf>
    <xf numFmtId="43" fontId="2" fillId="0" borderId="8" xfId="1" applyFont="1" applyBorder="1" applyAlignment="1">
      <alignment horizontal="right"/>
    </xf>
    <xf numFmtId="43" fontId="2" fillId="0" borderId="4" xfId="1" applyFont="1" applyFill="1" applyBorder="1" applyAlignment="1">
      <alignment horizontal="left"/>
    </xf>
    <xf numFmtId="164" fontId="2" fillId="0" borderId="0" xfId="1" applyNumberFormat="1" applyFont="1" applyAlignment="1">
      <alignment horizontal="right"/>
    </xf>
    <xf numFmtId="43" fontId="2" fillId="0" borderId="0" xfId="1" applyFont="1" applyAlignment="1">
      <alignment horizontal="right"/>
    </xf>
    <xf numFmtId="164" fontId="4" fillId="0" borderId="4" xfId="1" applyNumberFormat="1" applyFont="1" applyBorder="1" applyAlignment="1">
      <alignment horizontal="right"/>
    </xf>
    <xf numFmtId="164" fontId="4" fillId="0" borderId="4" xfId="1" applyNumberFormat="1" applyFont="1" applyBorder="1"/>
    <xf numFmtId="43" fontId="4" fillId="0" borderId="4" xfId="1" applyFont="1" applyBorder="1" applyAlignment="1">
      <alignment horizontal="right"/>
    </xf>
    <xf numFmtId="164" fontId="2" fillId="0" borderId="6" xfId="1" applyNumberFormat="1" applyFont="1" applyFill="1" applyBorder="1" applyAlignment="1">
      <alignment horizontal="center" wrapText="1"/>
    </xf>
    <xf numFmtId="0" fontId="3" fillId="0" borderId="4" xfId="0" applyFont="1" applyFill="1" applyBorder="1" applyAlignment="1">
      <alignment vertical="center" wrapText="1"/>
    </xf>
    <xf numFmtId="0" fontId="4" fillId="0" borderId="4" xfId="22" applyFont="1" applyBorder="1" applyAlignment="1">
      <alignment horizontal="center" wrapText="1"/>
    </xf>
    <xf numFmtId="164" fontId="4" fillId="0" borderId="4" xfId="23" applyNumberFormat="1" applyFont="1" applyFill="1" applyBorder="1" applyAlignment="1">
      <alignment horizontal="center" wrapText="1"/>
    </xf>
    <xf numFmtId="0" fontId="4" fillId="0" borderId="4" xfId="22" applyFont="1" applyBorder="1" applyAlignment="1">
      <alignment wrapText="1"/>
    </xf>
    <xf numFmtId="4" fontId="4" fillId="0" borderId="6" xfId="0" applyNumberFormat="1" applyFont="1" applyBorder="1" applyAlignment="1">
      <alignment horizontal="right"/>
    </xf>
    <xf numFmtId="3" fontId="2" fillId="0" borderId="0" xfId="0" quotePrefix="1" applyNumberFormat="1" applyFont="1" applyFill="1" applyBorder="1" applyAlignment="1">
      <alignment horizontal="center"/>
    </xf>
    <xf numFmtId="4" fontId="2" fillId="0" borderId="0" xfId="0" applyNumberFormat="1" applyFont="1" applyBorder="1" applyAlignment="1">
      <alignment horizontal="right"/>
    </xf>
    <xf numFmtId="4" fontId="2" fillId="0" borderId="4" xfId="0" applyNumberFormat="1" applyFont="1" applyBorder="1" applyAlignment="1">
      <alignment horizontal="right"/>
    </xf>
    <xf numFmtId="4" fontId="4" fillId="0" borderId="6" xfId="0" applyNumberFormat="1" applyFont="1" applyBorder="1" applyAlignment="1">
      <alignment horizontal="center" vertical="center"/>
    </xf>
    <xf numFmtId="4" fontId="2" fillId="0" borderId="0" xfId="0" applyNumberFormat="1" applyFont="1" applyBorder="1" applyAlignment="1">
      <alignment horizontal="center" vertical="center"/>
    </xf>
    <xf numFmtId="3" fontId="2" fillId="0" borderId="3" xfId="0" applyNumberFormat="1" applyFont="1" applyBorder="1" applyAlignment="1">
      <alignment horizontal="center"/>
    </xf>
    <xf numFmtId="0" fontId="2" fillId="0" borderId="3" xfId="0" applyFont="1" applyBorder="1" applyAlignment="1">
      <alignment horizontal="center" vertical="center"/>
    </xf>
    <xf numFmtId="0" fontId="2" fillId="0" borderId="18" xfId="0" applyFont="1" applyFill="1" applyBorder="1" applyAlignment="1">
      <alignment horizontal="center" wrapText="1"/>
    </xf>
    <xf numFmtId="4" fontId="4" fillId="0" borderId="4" xfId="0" applyNumberFormat="1" applyFont="1" applyBorder="1" applyAlignment="1">
      <alignment horizontal="center" vertical="center"/>
    </xf>
    <xf numFmtId="43" fontId="4" fillId="0" borderId="4" xfId="1" applyFont="1" applyBorder="1" applyAlignment="1">
      <alignment wrapText="1"/>
    </xf>
    <xf numFmtId="43" fontId="2" fillId="0" borderId="4" xfId="1" applyFont="1" applyBorder="1" applyAlignment="1">
      <alignment wrapText="1"/>
    </xf>
    <xf numFmtId="49" fontId="2" fillId="0" borderId="4" xfId="2" applyNumberFormat="1" applyFont="1" applyFill="1" applyBorder="1" applyAlignment="1">
      <alignment horizontal="center" wrapText="1"/>
    </xf>
    <xf numFmtId="0" fontId="2" fillId="0" borderId="4" xfId="0" applyFont="1" applyFill="1" applyBorder="1" applyAlignment="1">
      <alignment horizontal="left" wrapText="1"/>
    </xf>
    <xf numFmtId="0" fontId="2" fillId="0" borderId="4" xfId="2" quotePrefix="1" applyFont="1" applyFill="1" applyBorder="1" applyAlignment="1">
      <alignment wrapText="1"/>
    </xf>
    <xf numFmtId="0" fontId="2" fillId="0" borderId="4" xfId="2" applyFont="1" applyFill="1" applyBorder="1" applyAlignment="1">
      <alignment horizontal="center" wrapText="1"/>
    </xf>
    <xf numFmtId="0" fontId="4" fillId="0" borderId="6" xfId="0" applyFont="1" applyBorder="1" applyAlignment="1">
      <alignment horizontal="center" vertical="center"/>
    </xf>
    <xf numFmtId="164" fontId="4" fillId="0" borderId="6" xfId="1" applyNumberFormat="1" applyFont="1" applyBorder="1" applyAlignment="1">
      <alignment horizontal="center" wrapText="1"/>
    </xf>
    <xf numFmtId="164" fontId="2" fillId="0" borderId="0" xfId="1" quotePrefix="1" applyNumberFormat="1" applyFont="1" applyBorder="1" applyAlignment="1">
      <alignment horizontal="center" wrapText="1"/>
    </xf>
    <xf numFmtId="43" fontId="2" fillId="0" borderId="0" xfId="1" applyFont="1" applyBorder="1" applyAlignment="1">
      <alignment horizontal="center" wrapText="1"/>
    </xf>
    <xf numFmtId="43" fontId="2" fillId="0" borderId="2" xfId="1" applyFont="1" applyFill="1" applyBorder="1" applyAlignment="1">
      <alignment horizontal="center" wrapText="1"/>
    </xf>
    <xf numFmtId="49" fontId="4" fillId="0" borderId="4" xfId="2" applyNumberFormat="1" applyFont="1" applyFill="1" applyBorder="1" applyAlignment="1">
      <alignment horizontal="center" wrapText="1"/>
    </xf>
    <xf numFmtId="164" fontId="4" fillId="0" borderId="2" xfId="1" applyNumberFormat="1" applyFont="1" applyFill="1" applyBorder="1" applyAlignment="1">
      <alignment horizontal="center" wrapText="1"/>
    </xf>
    <xf numFmtId="43" fontId="4" fillId="0" borderId="2" xfId="1" applyFont="1" applyFill="1" applyBorder="1" applyAlignment="1">
      <alignment horizontal="center" wrapText="1"/>
    </xf>
    <xf numFmtId="43" fontId="2" fillId="0" borderId="1" xfId="1" applyFont="1" applyFill="1" applyBorder="1" applyAlignment="1">
      <alignment horizontal="center" wrapText="1"/>
    </xf>
    <xf numFmtId="0" fontId="4" fillId="0" borderId="0" xfId="22" applyFont="1" applyBorder="1" applyAlignment="1">
      <alignment horizontal="center" wrapText="1"/>
    </xf>
    <xf numFmtId="0" fontId="4" fillId="0" borderId="0" xfId="22" quotePrefix="1" applyFont="1" applyBorder="1" applyAlignment="1">
      <alignment horizontal="center" wrapText="1"/>
    </xf>
    <xf numFmtId="164" fontId="4" fillId="0" borderId="0" xfId="23" applyNumberFormat="1" applyFont="1" applyFill="1" applyBorder="1" applyAlignment="1">
      <alignment horizontal="center" wrapText="1"/>
    </xf>
    <xf numFmtId="0" fontId="2" fillId="3" borderId="4" xfId="21" applyFont="1" applyFill="1" applyBorder="1" applyAlignment="1">
      <alignment vertical="top"/>
    </xf>
    <xf numFmtId="166" fontId="2" fillId="0" borderId="4" xfId="20" applyFont="1" applyFill="1" applyBorder="1" applyAlignment="1">
      <alignment horizontal="right" vertical="center" wrapText="1"/>
    </xf>
    <xf numFmtId="0" fontId="4" fillId="0" borderId="0" xfId="0" quotePrefix="1" applyFont="1" applyBorder="1" applyAlignment="1">
      <alignment horizontal="center" vertical="top" wrapText="1"/>
    </xf>
    <xf numFmtId="3" fontId="4"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43" fontId="4" fillId="0" borderId="0" xfId="1" applyFont="1" applyBorder="1" applyAlignment="1">
      <alignment horizontal="center" wrapText="1"/>
    </xf>
    <xf numFmtId="164" fontId="2" fillId="0" borderId="0" xfId="1" applyNumberFormat="1" applyFont="1" applyBorder="1" applyAlignment="1">
      <alignment wrapText="1"/>
    </xf>
    <xf numFmtId="0" fontId="4" fillId="0" borderId="0" xfId="0" applyNumberFormat="1" applyFont="1" applyBorder="1" applyAlignment="1">
      <alignment wrapText="1"/>
    </xf>
    <xf numFmtId="0" fontId="4" fillId="0" borderId="4" xfId="22" applyFont="1" applyBorder="1" applyAlignment="1">
      <alignment horizontal="center" vertical="center" wrapText="1"/>
    </xf>
    <xf numFmtId="164" fontId="4" fillId="0" borderId="0" xfId="1" applyNumberFormat="1" applyFont="1" applyBorder="1" applyAlignment="1">
      <alignment horizontal="center" wrapText="1"/>
    </xf>
    <xf numFmtId="0" fontId="4" fillId="0" borderId="5" xfId="0" applyFont="1" applyFill="1" applyBorder="1" applyAlignment="1">
      <alignment horizontal="center" vertical="top"/>
    </xf>
    <xf numFmtId="0" fontId="4" fillId="0" borderId="16" xfId="0" applyFont="1" applyBorder="1" applyAlignment="1">
      <alignment horizontal="center" vertical="top"/>
    </xf>
    <xf numFmtId="0" fontId="4" fillId="0" borderId="0" xfId="0" applyFont="1" applyBorder="1" applyAlignment="1">
      <alignment horizontal="center" vertical="top"/>
    </xf>
    <xf numFmtId="0" fontId="4" fillId="0" borderId="17" xfId="0" applyFont="1" applyFill="1" applyBorder="1" applyAlignment="1">
      <alignment horizontal="center" vertical="center" wrapText="1"/>
    </xf>
    <xf numFmtId="43" fontId="2" fillId="0" borderId="0" xfId="1" applyFont="1"/>
    <xf numFmtId="0" fontId="4" fillId="0" borderId="0" xfId="0" applyFont="1"/>
    <xf numFmtId="4" fontId="4" fillId="0" borderId="4" xfId="18" applyNumberFormat="1" applyFont="1" applyBorder="1" applyAlignment="1">
      <alignment horizontal="center" vertical="center"/>
    </xf>
    <xf numFmtId="0" fontId="4" fillId="0" borderId="12" xfId="0" applyFont="1" applyBorder="1"/>
    <xf numFmtId="0" fontId="2" fillId="3" borderId="6" xfId="21" applyFont="1" applyFill="1" applyBorder="1" applyAlignment="1">
      <alignment vertical="top"/>
    </xf>
    <xf numFmtId="1" fontId="2" fillId="0" borderId="6" xfId="0" applyNumberFormat="1" applyFont="1" applyFill="1" applyBorder="1" applyAlignment="1">
      <alignment horizontal="center" vertical="center" wrapText="1"/>
    </xf>
    <xf numFmtId="43" fontId="2" fillId="0" borderId="6" xfId="1" applyFont="1" applyFill="1" applyBorder="1" applyAlignment="1">
      <alignment horizontal="center" vertical="center"/>
    </xf>
    <xf numFmtId="166" fontId="2" fillId="0" borderId="6" xfId="20" applyFont="1" applyFill="1" applyBorder="1" applyAlignment="1">
      <alignment horizontal="right" vertical="center" wrapText="1"/>
    </xf>
    <xf numFmtId="0" fontId="4" fillId="0" borderId="0" xfId="0" applyFont="1" applyFill="1" applyBorder="1" applyAlignment="1">
      <alignment horizontal="center" wrapText="1"/>
    </xf>
    <xf numFmtId="0" fontId="4" fillId="0" borderId="8" xfId="0" applyNumberFormat="1" applyFont="1" applyFill="1" applyBorder="1" applyAlignment="1">
      <alignment wrapText="1"/>
    </xf>
    <xf numFmtId="0" fontId="4" fillId="0" borderId="1" xfId="0" applyFont="1" applyFill="1" applyBorder="1" applyAlignment="1">
      <alignment wrapText="1"/>
    </xf>
    <xf numFmtId="164" fontId="4" fillId="0" borderId="9" xfId="1" applyNumberFormat="1" applyFont="1" applyBorder="1" applyAlignment="1">
      <alignment horizontal="center" wrapText="1"/>
    </xf>
    <xf numFmtId="4" fontId="2" fillId="0" borderId="4" xfId="18" applyNumberFormat="1" applyFont="1" applyBorder="1" applyAlignment="1">
      <alignment horizontal="center" vertical="center"/>
    </xf>
    <xf numFmtId="0" fontId="2" fillId="0" borderId="6" xfId="0" applyFont="1" applyFill="1" applyBorder="1" applyAlignment="1">
      <alignment horizontal="center" vertical="top"/>
    </xf>
    <xf numFmtId="0" fontId="2" fillId="0" borderId="6" xfId="0" applyFont="1" applyFill="1" applyBorder="1" applyAlignment="1">
      <alignment horizontal="center"/>
    </xf>
    <xf numFmtId="43" fontId="2" fillId="0" borderId="6" xfId="1" applyFont="1" applyFill="1" applyBorder="1" applyAlignment="1">
      <alignment horizontal="center"/>
    </xf>
    <xf numFmtId="4" fontId="46" fillId="0" borderId="4" xfId="0" applyNumberFormat="1" applyFont="1" applyBorder="1" applyAlignment="1">
      <alignment horizontal="center" vertical="center"/>
    </xf>
    <xf numFmtId="0" fontId="5" fillId="0" borderId="4" xfId="0" applyNumberFormat="1" applyFont="1" applyBorder="1" applyAlignment="1">
      <alignment vertical="top" wrapText="1"/>
    </xf>
    <xf numFmtId="3" fontId="2" fillId="0" borderId="6" xfId="0" applyNumberFormat="1" applyFont="1" applyBorder="1" applyAlignment="1">
      <alignment horizontal="center" vertical="center"/>
    </xf>
    <xf numFmtId="4" fontId="2" fillId="0" borderId="6" xfId="18" applyNumberFormat="1" applyFont="1" applyBorder="1" applyAlignment="1">
      <alignment horizontal="center" vertical="center"/>
    </xf>
    <xf numFmtId="4" fontId="2" fillId="0" borderId="0" xfId="18" applyNumberFormat="1" applyFont="1" applyBorder="1" applyAlignment="1">
      <alignment horizontal="center" vertical="center"/>
    </xf>
    <xf numFmtId="3" fontId="2" fillId="0" borderId="4" xfId="18" applyNumberFormat="1" applyFont="1" applyBorder="1" applyAlignment="1">
      <alignment horizontal="center" vertical="center" wrapText="1"/>
    </xf>
    <xf numFmtId="3" fontId="2" fillId="0" borderId="6" xfId="18" applyNumberFormat="1" applyFont="1" applyBorder="1" applyAlignment="1">
      <alignment horizontal="center" vertical="center" wrapText="1"/>
    </xf>
    <xf numFmtId="3" fontId="2" fillId="0" borderId="0" xfId="18" applyNumberFormat="1" applyFont="1" applyBorder="1" applyAlignment="1">
      <alignment horizontal="center" vertical="center" wrapText="1"/>
    </xf>
    <xf numFmtId="0" fontId="47" fillId="0" borderId="4" xfId="0" applyFont="1" applyBorder="1" applyAlignment="1">
      <alignment vertical="top" wrapText="1"/>
    </xf>
    <xf numFmtId="3" fontId="2" fillId="0" borderId="0" xfId="0" quotePrefix="1" applyNumberFormat="1" applyFont="1"/>
    <xf numFmtId="4" fontId="2" fillId="0" borderId="0" xfId="0" applyNumberFormat="1" applyFont="1"/>
    <xf numFmtId="3" fontId="2" fillId="0" borderId="0" xfId="0" applyNumberFormat="1" applyFont="1"/>
    <xf numFmtId="43" fontId="44" fillId="0" borderId="0" xfId="0" applyNumberFormat="1" applyFont="1" applyFill="1" applyBorder="1" applyAlignment="1">
      <alignment wrapText="1"/>
    </xf>
    <xf numFmtId="0" fontId="4" fillId="3" borderId="4" xfId="8" applyFont="1" applyFill="1" applyBorder="1" applyAlignment="1">
      <alignment horizontal="center" vertical="center"/>
    </xf>
    <xf numFmtId="0" fontId="3" fillId="3" borderId="4" xfId="8" applyFont="1" applyFill="1" applyBorder="1" applyAlignment="1">
      <alignment horizontal="left" vertical="top" wrapText="1"/>
    </xf>
    <xf numFmtId="0" fontId="4" fillId="3" borderId="4" xfId="8" applyFont="1" applyFill="1" applyBorder="1" applyAlignment="1">
      <alignment horizontal="center"/>
    </xf>
    <xf numFmtId="164" fontId="4" fillId="3" borderId="4" xfId="1" applyNumberFormat="1" applyFont="1" applyFill="1" applyBorder="1" applyAlignment="1">
      <alignment horizontal="center"/>
    </xf>
    <xf numFmtId="0" fontId="4" fillId="3" borderId="4" xfId="8" applyFont="1" applyFill="1" applyBorder="1" applyAlignment="1">
      <alignment horizontal="center" vertical="top" wrapText="1"/>
    </xf>
    <xf numFmtId="0" fontId="2" fillId="3" borderId="4" xfId="8" applyFont="1" applyFill="1" applyBorder="1" applyAlignment="1">
      <alignment horizontal="center"/>
    </xf>
    <xf numFmtId="164" fontId="2" fillId="3" borderId="4" xfId="1" applyNumberFormat="1" applyFont="1" applyFill="1" applyBorder="1" applyAlignment="1">
      <alignment horizontal="center"/>
    </xf>
    <xf numFmtId="0" fontId="20" fillId="0" borderId="4" xfId="2" applyFont="1" applyBorder="1" applyAlignment="1">
      <alignment horizontal="left" wrapText="1"/>
    </xf>
    <xf numFmtId="164" fontId="48" fillId="0" borderId="0" xfId="1" applyNumberFormat="1" applyFont="1" applyFill="1" applyBorder="1" applyAlignment="1">
      <alignment horizontal="center" wrapText="1"/>
    </xf>
    <xf numFmtId="43" fontId="16" fillId="0" borderId="4" xfId="1" applyFont="1" applyFill="1" applyBorder="1" applyAlignment="1">
      <alignment horizontal="center" wrapText="1"/>
    </xf>
    <xf numFmtId="43" fontId="44" fillId="0" borderId="4" xfId="1" applyFont="1" applyFill="1" applyBorder="1" applyAlignment="1">
      <alignment horizontal="center" wrapText="1"/>
    </xf>
    <xf numFmtId="43" fontId="16" fillId="0" borderId="6" xfId="1" applyFont="1" applyBorder="1" applyAlignment="1">
      <alignment horizontal="center" wrapText="1"/>
    </xf>
    <xf numFmtId="43" fontId="44" fillId="0" borderId="5" xfId="1" applyFont="1" applyBorder="1" applyAlignment="1">
      <alignment wrapText="1"/>
    </xf>
    <xf numFmtId="43" fontId="16" fillId="0" borderId="6" xfId="1" applyFont="1" applyBorder="1" applyAlignment="1">
      <alignment wrapText="1"/>
    </xf>
    <xf numFmtId="0" fontId="41" fillId="0" borderId="1" xfId="0" applyFont="1" applyBorder="1" applyAlignment="1">
      <alignment horizontal="center"/>
    </xf>
    <xf numFmtId="0" fontId="3" fillId="0" borderId="8" xfId="0" applyNumberFormat="1" applyFont="1" applyFill="1" applyBorder="1" applyAlignment="1">
      <alignment wrapText="1"/>
    </xf>
    <xf numFmtId="164" fontId="4" fillId="0" borderId="5" xfId="1" applyNumberFormat="1" applyFont="1" applyFill="1" applyBorder="1" applyAlignment="1">
      <alignment wrapText="1"/>
    </xf>
    <xf numFmtId="164" fontId="2" fillId="0" borderId="5" xfId="1" applyNumberFormat="1" applyFont="1" applyFill="1" applyBorder="1"/>
    <xf numFmtId="164" fontId="2" fillId="0" borderId="0" xfId="1" applyNumberFormat="1" applyFont="1" applyFill="1" applyBorder="1" applyAlignment="1">
      <alignment horizontal="left"/>
    </xf>
    <xf numFmtId="164" fontId="2" fillId="3" borderId="4" xfId="1" applyNumberFormat="1" applyFont="1" applyFill="1" applyBorder="1"/>
    <xf numFmtId="164" fontId="2" fillId="0" borderId="4" xfId="1" applyNumberFormat="1" applyFont="1" applyFill="1" applyBorder="1" applyAlignment="1"/>
    <xf numFmtId="164" fontId="4" fillId="0" borderId="4" xfId="1" applyNumberFormat="1" applyFont="1" applyFill="1" applyBorder="1"/>
    <xf numFmtId="164" fontId="4" fillId="0" borderId="5" xfId="1" applyNumberFormat="1" applyFont="1" applyFill="1" applyBorder="1"/>
    <xf numFmtId="164" fontId="4" fillId="0" borderId="6" xfId="1" applyNumberFormat="1" applyFont="1" applyFill="1" applyBorder="1"/>
    <xf numFmtId="164" fontId="2" fillId="0" borderId="0" xfId="1" applyNumberFormat="1" applyFont="1" applyFill="1" applyBorder="1"/>
    <xf numFmtId="164" fontId="2" fillId="0" borderId="6" xfId="1" applyNumberFormat="1" applyFont="1" applyFill="1" applyBorder="1"/>
    <xf numFmtId="164" fontId="4" fillId="0" borderId="5" xfId="1" applyNumberFormat="1" applyFont="1" applyFill="1" applyBorder="1" applyAlignment="1">
      <alignment horizontal="right"/>
    </xf>
    <xf numFmtId="164" fontId="2" fillId="0" borderId="6" xfId="1" applyNumberFormat="1" applyFont="1" applyFill="1" applyBorder="1" applyAlignment="1">
      <alignment horizontal="left"/>
    </xf>
    <xf numFmtId="164" fontId="2" fillId="0" borderId="0" xfId="1" applyNumberFormat="1" applyFont="1" applyFill="1" applyAlignment="1">
      <alignment wrapText="1"/>
    </xf>
    <xf numFmtId="164" fontId="4" fillId="0" borderId="4" xfId="1" applyNumberFormat="1" applyFont="1" applyFill="1" applyBorder="1" applyAlignment="1">
      <alignment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left" wrapText="1"/>
    </xf>
    <xf numFmtId="0" fontId="4" fillId="0" borderId="2"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5" xfId="0" applyNumberFormat="1" applyFont="1" applyBorder="1" applyAlignment="1">
      <alignment horizontal="center" vertical="center" wrapText="1"/>
    </xf>
    <xf numFmtId="0" fontId="4" fillId="0" borderId="6" xfId="0" applyFont="1" applyBorder="1" applyAlignment="1">
      <alignment horizontal="center" vertical="top" wrapText="1"/>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 xfId="0" applyNumberFormat="1" applyFont="1" applyFill="1" applyBorder="1" applyAlignment="1">
      <alignment horizontal="center" wrapText="1"/>
    </xf>
    <xf numFmtId="0" fontId="4" fillId="0" borderId="0" xfId="0" applyFont="1" applyFill="1" applyBorder="1" applyAlignment="1">
      <alignment horizontal="left" wrapText="1"/>
    </xf>
    <xf numFmtId="0" fontId="4" fillId="0" borderId="6" xfId="0" applyFont="1" applyFill="1" applyBorder="1" applyAlignment="1">
      <alignment horizontal="center"/>
    </xf>
    <xf numFmtId="166" fontId="4" fillId="0" borderId="4" xfId="9" applyNumberFormat="1" applyFont="1" applyFill="1" applyBorder="1" applyAlignment="1">
      <alignment horizontal="center"/>
    </xf>
    <xf numFmtId="166" fontId="2" fillId="0" borderId="4" xfId="9" applyNumberFormat="1" applyFont="1" applyFill="1" applyBorder="1" applyAlignment="1">
      <alignment horizontal="center"/>
    </xf>
    <xf numFmtId="166" fontId="4" fillId="0" borderId="13" xfId="9" applyNumberFormat="1" applyFont="1" applyFill="1" applyBorder="1" applyAlignment="1">
      <alignment horizontal="center"/>
    </xf>
    <xf numFmtId="166" fontId="4" fillId="3" borderId="4" xfId="9" applyNumberFormat="1" applyFont="1" applyFill="1" applyBorder="1" applyAlignment="1">
      <alignment horizontal="center"/>
    </xf>
    <xf numFmtId="166" fontId="2" fillId="3" borderId="4" xfId="9" applyNumberFormat="1" applyFont="1" applyFill="1" applyBorder="1" applyAlignment="1">
      <alignment horizontal="center"/>
    </xf>
    <xf numFmtId="166" fontId="4" fillId="0" borderId="0" xfId="9" applyNumberFormat="1" applyFont="1" applyFill="1" applyBorder="1" applyAlignment="1">
      <alignment horizontal="center"/>
    </xf>
    <xf numFmtId="166" fontId="2" fillId="0" borderId="4" xfId="8" applyNumberFormat="1" applyFont="1" applyFill="1" applyBorder="1" applyAlignment="1">
      <alignment horizontal="right"/>
    </xf>
    <xf numFmtId="43" fontId="4" fillId="0" borderId="13" xfId="1" applyFont="1" applyFill="1" applyBorder="1"/>
    <xf numFmtId="43" fontId="2" fillId="0" borderId="6" xfId="1" applyFont="1" applyFill="1" applyBorder="1"/>
    <xf numFmtId="43" fontId="2" fillId="0" borderId="0" xfId="1" applyFont="1" applyFill="1" applyBorder="1"/>
    <xf numFmtId="4" fontId="2" fillId="0" borderId="4" xfId="3" applyNumberFormat="1" applyFont="1" applyBorder="1"/>
    <xf numFmtId="4" fontId="2" fillId="0" borderId="4" xfId="7" applyNumberFormat="1" applyFont="1" applyBorder="1" applyAlignment="1">
      <alignment horizontal="center"/>
    </xf>
    <xf numFmtId="43" fontId="4" fillId="0" borderId="13" xfId="1" applyFont="1" applyFill="1" applyBorder="1" applyAlignment="1"/>
    <xf numFmtId="43" fontId="4" fillId="0" borderId="13" xfId="1" applyFont="1" applyBorder="1" applyAlignment="1">
      <alignment horizontal="right" vertical="center"/>
    </xf>
    <xf numFmtId="164" fontId="2" fillId="0" borderId="4" xfId="1" applyNumberFormat="1" applyFont="1" applyBorder="1" applyAlignment="1">
      <alignment horizontal="center" vertical="center"/>
    </xf>
    <xf numFmtId="43" fontId="4" fillId="0" borderId="13" xfId="1" applyFont="1" applyBorder="1" applyAlignment="1">
      <alignment horizontal="right"/>
    </xf>
    <xf numFmtId="43" fontId="2" fillId="0" borderId="4" xfId="1" applyFont="1" applyBorder="1" applyAlignment="1">
      <alignment horizontal="center" wrapText="1"/>
    </xf>
    <xf numFmtId="43" fontId="4" fillId="0" borderId="13" xfId="1" applyFont="1" applyFill="1" applyBorder="1" applyAlignment="1">
      <alignment horizontal="center" wrapText="1"/>
    </xf>
    <xf numFmtId="4" fontId="2" fillId="0" borderId="15" xfId="0" applyNumberFormat="1" applyFont="1" applyBorder="1" applyAlignment="1">
      <alignment horizontal="center" vertical="center"/>
    </xf>
    <xf numFmtId="164" fontId="2" fillId="0" borderId="4" xfId="1" applyNumberFormat="1" applyFont="1" applyFill="1" applyBorder="1" applyAlignment="1">
      <alignment horizontal="left" wrapText="1"/>
    </xf>
    <xf numFmtId="43" fontId="2" fillId="0" borderId="13" xfId="1" applyFont="1" applyBorder="1" applyAlignment="1">
      <alignment horizontal="right"/>
    </xf>
    <xf numFmtId="43" fontId="4" fillId="0" borderId="13" xfId="1" applyFont="1" applyFill="1" applyBorder="1" applyAlignment="1">
      <alignment horizontal="center" vertical="center"/>
    </xf>
    <xf numFmtId="43" fontId="4" fillId="0" borderId="13" xfId="1" applyFont="1" applyFill="1" applyBorder="1" applyAlignment="1">
      <alignment horizontal="center"/>
    </xf>
    <xf numFmtId="164" fontId="2" fillId="0" borderId="4" xfId="1" applyNumberFormat="1" applyFont="1" applyFill="1" applyBorder="1" applyAlignment="1" applyProtection="1">
      <alignment horizontal="center" wrapText="1"/>
      <protection locked="0"/>
    </xf>
    <xf numFmtId="164" fontId="2" fillId="0" borderId="4" xfId="1" applyNumberFormat="1" applyFont="1" applyFill="1" applyBorder="1" applyAlignment="1" applyProtection="1">
      <alignment horizontal="center"/>
      <protection locked="0"/>
    </xf>
    <xf numFmtId="164" fontId="2" fillId="0" borderId="4" xfId="1" applyNumberFormat="1" applyFont="1" applyBorder="1" applyAlignment="1">
      <alignment horizontal="right" wrapText="1"/>
    </xf>
    <xf numFmtId="43" fontId="4" fillId="0" borderId="13" xfId="1" applyFont="1" applyFill="1" applyBorder="1" applyAlignment="1">
      <alignment horizontal="center" vertical="center" wrapText="1"/>
    </xf>
    <xf numFmtId="43" fontId="4" fillId="0" borderId="13" xfId="1" applyFont="1" applyBorder="1" applyAlignment="1">
      <alignment wrapText="1"/>
    </xf>
    <xf numFmtId="164" fontId="4" fillId="0" borderId="5" xfId="1" applyNumberFormat="1" applyFont="1" applyBorder="1" applyAlignment="1">
      <alignment horizontal="right"/>
    </xf>
    <xf numFmtId="43" fontId="4" fillId="0" borderId="13" xfId="1" applyFont="1" applyBorder="1" applyAlignment="1">
      <alignment horizontal="center" vertical="center"/>
    </xf>
    <xf numFmtId="43" fontId="4" fillId="0" borderId="13" xfId="1" applyFont="1" applyFill="1" applyBorder="1" applyAlignment="1">
      <alignment wrapText="1"/>
    </xf>
    <xf numFmtId="43" fontId="2" fillId="0" borderId="4" xfId="1" applyFont="1" applyBorder="1" applyAlignment="1">
      <alignment horizontal="right" vertical="center"/>
    </xf>
    <xf numFmtId="3" fontId="2" fillId="0" borderId="17" xfId="20" applyNumberFormat="1" applyFont="1" applyFill="1" applyBorder="1" applyAlignment="1">
      <alignment horizontal="center" vertical="center" wrapText="1"/>
    </xf>
    <xf numFmtId="43" fontId="2" fillId="0" borderId="17" xfId="1" applyFont="1" applyFill="1" applyBorder="1" applyAlignment="1">
      <alignment horizontal="right" vertical="center" wrapText="1"/>
    </xf>
    <xf numFmtId="3" fontId="2" fillId="0" borderId="4" xfId="20" applyNumberFormat="1" applyFont="1" applyFill="1" applyBorder="1" applyAlignment="1">
      <alignment horizontal="center" vertical="center" wrapText="1"/>
    </xf>
    <xf numFmtId="43" fontId="4" fillId="0" borderId="13" xfId="1" applyFont="1" applyBorder="1" applyAlignment="1">
      <alignment horizontal="center"/>
    </xf>
    <xf numFmtId="43" fontId="4" fillId="0" borderId="13" xfId="1" applyFont="1" applyBorder="1" applyAlignment="1">
      <alignment vertical="center" wrapText="1"/>
    </xf>
    <xf numFmtId="164" fontId="2" fillId="0" borderId="4" xfId="1" quotePrefix="1" applyNumberFormat="1" applyFont="1" applyFill="1" applyBorder="1" applyAlignment="1">
      <alignment wrapText="1"/>
    </xf>
    <xf numFmtId="43" fontId="2" fillId="0" borderId="4" xfId="1" applyFont="1" applyFill="1" applyBorder="1" applyAlignment="1"/>
    <xf numFmtId="4" fontId="4" fillId="0" borderId="13" xfId="0" applyNumberFormat="1" applyFont="1" applyBorder="1" applyAlignment="1">
      <alignment horizontal="right"/>
    </xf>
    <xf numFmtId="3" fontId="4" fillId="0" borderId="5" xfId="0" applyNumberFormat="1" applyFont="1" applyBorder="1" applyAlignment="1">
      <alignment horizontal="center" vertical="center"/>
    </xf>
    <xf numFmtId="4" fontId="4" fillId="0" borderId="13" xfId="0" applyNumberFormat="1" applyFont="1" applyBorder="1" applyAlignment="1">
      <alignment horizontal="center" vertical="center"/>
    </xf>
    <xf numFmtId="3" fontId="2" fillId="0" borderId="3" xfId="0" applyNumberFormat="1" applyFont="1" applyBorder="1" applyAlignment="1">
      <alignment horizontal="center" vertical="center"/>
    </xf>
    <xf numFmtId="4" fontId="2" fillId="0" borderId="4" xfId="0" applyNumberFormat="1" applyFont="1" applyBorder="1" applyAlignment="1">
      <alignment horizontal="right" vertical="center"/>
    </xf>
    <xf numFmtId="166" fontId="2" fillId="0" borderId="17" xfId="20" applyFont="1" applyFill="1" applyBorder="1" applyAlignment="1">
      <alignment horizontal="right" vertical="center" wrapText="1"/>
    </xf>
    <xf numFmtId="3" fontId="2" fillId="0" borderId="4" xfId="1" applyNumberFormat="1" applyFont="1" applyBorder="1" applyAlignment="1">
      <alignment wrapText="1"/>
    </xf>
    <xf numFmtId="3" fontId="2" fillId="0" borderId="4" xfId="1" applyNumberFormat="1" applyFont="1" applyFill="1" applyBorder="1" applyAlignment="1">
      <alignment wrapText="1"/>
    </xf>
    <xf numFmtId="164" fontId="4" fillId="0" borderId="12" xfId="1" applyNumberFormat="1" applyFont="1" applyBorder="1" applyAlignment="1">
      <alignment horizontal="center" wrapText="1"/>
    </xf>
    <xf numFmtId="43" fontId="4" fillId="0" borderId="12" xfId="1" applyFont="1" applyBorder="1" applyAlignment="1">
      <alignment wrapText="1"/>
    </xf>
    <xf numFmtId="4" fontId="4" fillId="0" borderId="13" xfId="0" applyNumberFormat="1" applyFont="1" applyBorder="1" applyAlignment="1">
      <alignment horizontal="right" vertical="center"/>
    </xf>
    <xf numFmtId="164" fontId="4" fillId="0" borderId="5" xfId="1" applyNumberFormat="1" applyFont="1" applyBorder="1" applyAlignment="1">
      <alignment horizontal="center" wrapText="1"/>
    </xf>
    <xf numFmtId="43" fontId="4" fillId="0" borderId="13" xfId="1" applyFont="1" applyBorder="1" applyAlignment="1">
      <alignment horizontal="center" wrapText="1"/>
    </xf>
    <xf numFmtId="43" fontId="4" fillId="0" borderId="24" xfId="1" applyFont="1" applyFill="1" applyBorder="1" applyAlignment="1">
      <alignment horizontal="center" wrapText="1"/>
    </xf>
    <xf numFmtId="43" fontId="4" fillId="0" borderId="13" xfId="0" applyNumberFormat="1" applyFont="1" applyFill="1" applyBorder="1"/>
    <xf numFmtId="164" fontId="4" fillId="0" borderId="5" xfId="1" applyNumberFormat="1" applyFont="1" applyFill="1" applyBorder="1" applyAlignment="1">
      <alignment horizontal="center" vertical="center" wrapText="1"/>
    </xf>
    <xf numFmtId="4" fontId="4" fillId="0" borderId="13" xfId="0" applyNumberFormat="1" applyFont="1" applyFill="1" applyBorder="1" applyAlignment="1">
      <alignment wrapText="1"/>
    </xf>
    <xf numFmtId="4" fontId="4" fillId="0" borderId="13" xfId="0" applyNumberFormat="1" applyFont="1" applyBorder="1" applyAlignment="1">
      <alignment horizontal="center"/>
    </xf>
    <xf numFmtId="0" fontId="4" fillId="0" borderId="4" xfId="0" applyFont="1" applyFill="1" applyBorder="1" applyAlignment="1">
      <alignment horizontal="left" wrapText="1"/>
    </xf>
    <xf numFmtId="0" fontId="4" fillId="0" borderId="4" xfId="0" applyNumberFormat="1" applyFont="1" applyFill="1" applyBorder="1" applyAlignment="1">
      <alignment horizontal="left" wrapText="1"/>
    </xf>
    <xf numFmtId="164" fontId="4" fillId="0" borderId="8" xfId="1" quotePrefix="1" applyNumberFormat="1" applyFont="1" applyFill="1" applyBorder="1" applyAlignment="1">
      <alignment horizontal="center" wrapText="1"/>
    </xf>
    <xf numFmtId="43" fontId="4" fillId="0" borderId="13" xfId="0" applyNumberFormat="1" applyFont="1" applyBorder="1" applyAlignment="1">
      <alignment wrapText="1"/>
    </xf>
    <xf numFmtId="164" fontId="2" fillId="0" borderId="4" xfId="1" applyNumberFormat="1" applyFont="1" applyFill="1" applyBorder="1" applyAlignment="1">
      <alignment horizontal="right" wrapText="1"/>
    </xf>
    <xf numFmtId="43" fontId="2" fillId="0" borderId="4" xfId="1" applyFont="1" applyFill="1" applyBorder="1" applyAlignment="1">
      <alignment horizontal="right" wrapText="1"/>
    </xf>
    <xf numFmtId="164" fontId="4" fillId="0" borderId="5" xfId="1" applyNumberFormat="1" applyFont="1" applyBorder="1" applyAlignment="1">
      <alignment horizontal="center" vertical="center" wrapText="1"/>
    </xf>
    <xf numFmtId="43" fontId="4" fillId="0" borderId="13" xfId="1" applyFont="1" applyBorder="1" applyAlignment="1">
      <alignment horizontal="center" vertical="center" wrapText="1"/>
    </xf>
    <xf numFmtId="4" fontId="4" fillId="0" borderId="13" xfId="18" applyNumberFormat="1" applyFont="1" applyBorder="1" applyAlignment="1">
      <alignment horizontal="center" vertical="center"/>
    </xf>
    <xf numFmtId="3" fontId="4" fillId="0" borderId="5" xfId="18" applyNumberFormat="1" applyFont="1" applyBorder="1" applyAlignment="1">
      <alignment horizontal="center" vertical="center" wrapText="1"/>
    </xf>
    <xf numFmtId="4" fontId="4" fillId="0" borderId="13" xfId="0" applyNumberFormat="1" applyFont="1" applyBorder="1" applyAlignment="1">
      <alignment vertical="top"/>
    </xf>
    <xf numFmtId="4" fontId="2" fillId="0" borderId="4" xfId="0" applyNumberFormat="1" applyFont="1" applyBorder="1"/>
    <xf numFmtId="4" fontId="4" fillId="0" borderId="12" xfId="0" applyNumberFormat="1" applyFont="1" applyBorder="1"/>
    <xf numFmtId="0" fontId="41" fillId="0" borderId="0" xfId="0" applyFont="1"/>
    <xf numFmtId="0" fontId="45" fillId="0" borderId="7" xfId="0" applyFont="1" applyBorder="1"/>
    <xf numFmtId="0" fontId="2" fillId="0" borderId="0" xfId="0" applyFont="1" applyFill="1"/>
    <xf numFmtId="0" fontId="4" fillId="0" borderId="4" xfId="8" applyFont="1" applyFill="1" applyBorder="1" applyAlignment="1">
      <alignment horizontal="center" vertical="center" wrapText="1"/>
    </xf>
    <xf numFmtId="0" fontId="2" fillId="0" borderId="4" xfId="8" applyFont="1" applyFill="1" applyBorder="1" applyAlignment="1">
      <alignment vertical="top" wrapText="1"/>
    </xf>
    <xf numFmtId="0" fontId="2" fillId="0" borderId="4" xfId="8" applyFont="1" applyFill="1" applyBorder="1" applyAlignment="1">
      <alignment horizontal="center" wrapText="1"/>
    </xf>
    <xf numFmtId="166" fontId="2" fillId="0" borderId="4" xfId="9" applyNumberFormat="1" applyFont="1" applyFill="1" applyBorder="1" applyAlignment="1">
      <alignment wrapText="1"/>
    </xf>
    <xf numFmtId="0" fontId="4" fillId="0" borderId="4" xfId="0" applyFont="1" applyFill="1" applyBorder="1"/>
    <xf numFmtId="0" fontId="4" fillId="0" borderId="6" xfId="0" applyFont="1" applyFill="1" applyBorder="1" applyAlignment="1">
      <alignment horizontal="center" vertical="top" wrapText="1"/>
    </xf>
    <xf numFmtId="0" fontId="4" fillId="0" borderId="0" xfId="0" applyFont="1" applyFill="1"/>
    <xf numFmtId="4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43" fontId="2" fillId="0" borderId="0" xfId="1" applyFont="1" applyFill="1" applyBorder="1" applyAlignment="1"/>
    <xf numFmtId="43" fontId="2" fillId="2" borderId="0" xfId="1" applyFont="1" applyFill="1"/>
    <xf numFmtId="0" fontId="2" fillId="2" borderId="0" xfId="0" applyFont="1" applyFill="1"/>
    <xf numFmtId="0" fontId="2" fillId="3" borderId="4" xfId="0" applyFont="1" applyFill="1" applyBorder="1" applyAlignment="1">
      <alignment wrapText="1"/>
    </xf>
    <xf numFmtId="0" fontId="2" fillId="3" borderId="4" xfId="0" applyFont="1" applyFill="1" applyBorder="1"/>
    <xf numFmtId="9" fontId="2" fillId="3" borderId="4" xfId="5" applyFont="1" applyFill="1" applyBorder="1"/>
    <xf numFmtId="43" fontId="2" fillId="3" borderId="4" xfId="1" applyFont="1" applyFill="1" applyBorder="1"/>
    <xf numFmtId="0" fontId="2" fillId="0" borderId="4" xfId="0" applyFont="1" applyFill="1" applyBorder="1" applyAlignment="1"/>
    <xf numFmtId="9" fontId="2" fillId="0" borderId="4" xfId="5" applyFont="1" applyFill="1" applyBorder="1" applyAlignment="1"/>
    <xf numFmtId="43" fontId="2" fillId="0" borderId="0" xfId="1" applyFont="1" applyAlignment="1"/>
    <xf numFmtId="0" fontId="2" fillId="0" borderId="0" xfId="0" applyFont="1" applyAlignment="1"/>
    <xf numFmtId="166" fontId="4" fillId="0" borderId="13" xfId="0" applyNumberFormat="1" applyFont="1" applyFill="1" applyBorder="1"/>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4" xfId="8" applyFont="1" applyFill="1" applyBorder="1" applyAlignment="1">
      <alignment vertical="top" wrapText="1"/>
    </xf>
    <xf numFmtId="43" fontId="4" fillId="0" borderId="4" xfId="1" applyFont="1" applyFill="1" applyBorder="1"/>
    <xf numFmtId="43" fontId="4" fillId="0" borderId="6" xfId="1" applyFont="1" applyFill="1" applyBorder="1"/>
    <xf numFmtId="0" fontId="4" fillId="3" borderId="4" xfId="0" applyFont="1" applyFill="1" applyBorder="1" applyAlignment="1">
      <alignment horizontal="center" vertical="center"/>
    </xf>
    <xf numFmtId="0" fontId="2" fillId="3" borderId="4" xfId="0" applyFont="1" applyFill="1" applyBorder="1" applyAlignment="1">
      <alignment vertical="center" wrapText="1"/>
    </xf>
    <xf numFmtId="0" fontId="4" fillId="3" borderId="4" xfId="0" applyFont="1" applyFill="1" applyBorder="1"/>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49" fillId="0" borderId="0" xfId="0" applyFont="1"/>
    <xf numFmtId="43" fontId="4" fillId="0" borderId="0" xfId="1" applyFont="1"/>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vertical="center" wrapText="1"/>
    </xf>
    <xf numFmtId="0" fontId="52" fillId="0" borderId="0" xfId="0" applyFont="1" applyAlignment="1">
      <alignment vertical="center"/>
    </xf>
    <xf numFmtId="0" fontId="53" fillId="0" borderId="0" xfId="0" applyFont="1" applyAlignment="1">
      <alignment vertical="center"/>
    </xf>
    <xf numFmtId="43" fontId="2" fillId="0" borderId="0" xfId="1" applyFont="1" applyBorder="1"/>
    <xf numFmtId="43" fontId="4" fillId="0" borderId="13" xfId="1" applyFont="1" applyFill="1" applyBorder="1" applyAlignment="1">
      <alignment horizontal="right"/>
    </xf>
    <xf numFmtId="43" fontId="2" fillId="0" borderId="6" xfId="1" applyFont="1" applyFill="1" applyBorder="1" applyAlignment="1"/>
    <xf numFmtId="0" fontId="4" fillId="0" borderId="0" xfId="8" applyFont="1" applyFill="1" applyBorder="1" applyAlignment="1">
      <alignment horizontal="center" vertical="center" wrapText="1"/>
    </xf>
    <xf numFmtId="0" fontId="2" fillId="0" borderId="0" xfId="8" applyFont="1" applyFill="1" applyBorder="1" applyAlignment="1">
      <alignment vertical="top" wrapText="1"/>
    </xf>
    <xf numFmtId="0" fontId="2" fillId="0" borderId="0" xfId="8" applyFont="1" applyFill="1" applyBorder="1" applyAlignment="1">
      <alignment wrapText="1"/>
    </xf>
    <xf numFmtId="166" fontId="2" fillId="0" borderId="0" xfId="9" applyNumberFormat="1" applyFont="1" applyFill="1" applyAlignment="1">
      <alignment wrapText="1"/>
    </xf>
    <xf numFmtId="0" fontId="2" fillId="0" borderId="4" xfId="8" applyFont="1" applyFill="1" applyBorder="1" applyAlignment="1">
      <alignment wrapText="1"/>
    </xf>
    <xf numFmtId="0" fontId="3" fillId="0" borderId="4" xfId="8" applyFont="1" applyFill="1" applyBorder="1" applyAlignment="1">
      <alignment vertical="top" wrapText="1"/>
    </xf>
    <xf numFmtId="166" fontId="4" fillId="0" borderId="4" xfId="9" applyNumberFormat="1" applyFont="1" applyFill="1" applyBorder="1" applyAlignment="1">
      <alignment wrapText="1"/>
    </xf>
    <xf numFmtId="0" fontId="4" fillId="0" borderId="0" xfId="0" applyFont="1" applyFill="1" applyAlignment="1">
      <alignment horizontal="right"/>
    </xf>
    <xf numFmtId="166" fontId="4" fillId="0" borderId="13" xfId="9" applyNumberFormat="1" applyFont="1" applyFill="1" applyBorder="1" applyAlignment="1">
      <alignment wrapText="1"/>
    </xf>
    <xf numFmtId="0" fontId="4" fillId="0" borderId="6" xfId="8" applyFont="1" applyFill="1" applyBorder="1" applyAlignment="1">
      <alignment horizontal="center" vertical="center" wrapText="1"/>
    </xf>
    <xf numFmtId="166" fontId="4" fillId="0" borderId="6" xfId="9" applyNumberFormat="1" applyFont="1" applyFill="1" applyBorder="1" applyAlignment="1">
      <alignment wrapText="1"/>
    </xf>
    <xf numFmtId="0" fontId="4" fillId="0" borderId="0" xfId="8" applyFont="1" applyFill="1" applyBorder="1" applyAlignment="1">
      <alignment horizontal="center" vertical="top" wrapText="1"/>
    </xf>
    <xf numFmtId="0" fontId="3" fillId="0" borderId="5" xfId="0" applyNumberFormat="1" applyFont="1" applyFill="1" applyBorder="1" applyAlignment="1">
      <alignment wrapText="1"/>
    </xf>
    <xf numFmtId="164" fontId="2" fillId="0" borderId="6" xfId="1" applyNumberFormat="1" applyFont="1" applyFill="1" applyBorder="1" applyAlignment="1">
      <alignment horizontal="left" wrapText="1"/>
    </xf>
    <xf numFmtId="0" fontId="2" fillId="0" borderId="6" xfId="0" applyFont="1" applyFill="1" applyBorder="1" applyAlignment="1">
      <alignment horizontal="left" wrapText="1"/>
    </xf>
    <xf numFmtId="0" fontId="4" fillId="0" borderId="3" xfId="0" applyFont="1" applyFill="1" applyBorder="1" applyAlignment="1">
      <alignment wrapText="1"/>
    </xf>
    <xf numFmtId="164" fontId="2" fillId="0" borderId="11" xfId="1" applyNumberFormat="1" applyFont="1" applyFill="1" applyBorder="1" applyAlignment="1">
      <alignment horizontal="center" wrapText="1"/>
    </xf>
    <xf numFmtId="164" fontId="2" fillId="0" borderId="8" xfId="1" applyNumberFormat="1" applyFont="1" applyFill="1" applyBorder="1" applyAlignment="1">
      <alignment horizontal="center" wrapText="1"/>
    </xf>
    <xf numFmtId="164" fontId="2" fillId="0" borderId="8" xfId="1" quotePrefix="1" applyNumberFormat="1" applyFont="1" applyFill="1" applyBorder="1" applyAlignment="1">
      <alignment horizontal="center" wrapText="1"/>
    </xf>
    <xf numFmtId="0" fontId="4" fillId="0" borderId="8" xfId="0" applyFont="1" applyFill="1" applyBorder="1" applyAlignment="1">
      <alignment horizontal="left" wrapText="1"/>
    </xf>
    <xf numFmtId="164" fontId="4" fillId="0" borderId="8" xfId="1" applyNumberFormat="1" applyFont="1" applyFill="1" applyBorder="1" applyAlignment="1">
      <alignment horizontal="left" wrapText="1"/>
    </xf>
    <xf numFmtId="164" fontId="4" fillId="0" borderId="3" xfId="1" applyNumberFormat="1" applyFont="1" applyFill="1" applyBorder="1" applyAlignment="1">
      <alignment horizontal="left" wrapText="1"/>
    </xf>
    <xf numFmtId="0" fontId="2" fillId="0" borderId="2" xfId="0" applyFont="1" applyBorder="1" applyAlignment="1">
      <alignment vertical="top" wrapText="1"/>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43" fontId="2" fillId="0" borderId="2" xfId="1" applyFont="1" applyBorder="1" applyAlignment="1">
      <alignment horizontal="center" vertical="center"/>
    </xf>
    <xf numFmtId="164" fontId="2" fillId="0" borderId="2" xfId="1" applyNumberFormat="1" applyFont="1" applyFill="1" applyBorder="1" applyAlignment="1">
      <alignment wrapText="1"/>
    </xf>
    <xf numFmtId="43" fontId="2" fillId="0" borderId="2" xfId="1" applyFont="1" applyFill="1" applyBorder="1" applyAlignment="1">
      <alignment wrapText="1"/>
    </xf>
    <xf numFmtId="3" fontId="4" fillId="0" borderId="12" xfId="1" applyNumberFormat="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3" fontId="2" fillId="0" borderId="4" xfId="1" applyNumberFormat="1" applyFont="1" applyBorder="1" applyAlignment="1">
      <alignment horizontal="center" vertical="center" wrapText="1"/>
    </xf>
    <xf numFmtId="3" fontId="4" fillId="0" borderId="0" xfId="1" quotePrefix="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2" fillId="0" borderId="4" xfId="1" applyNumberFormat="1" applyFont="1" applyFill="1" applyBorder="1" applyAlignment="1" applyProtection="1">
      <alignment horizontal="center" vertical="center" wrapText="1"/>
    </xf>
    <xf numFmtId="3" fontId="2" fillId="0" borderId="4" xfId="1" quotePrefix="1" applyNumberFormat="1" applyFont="1" applyFill="1" applyBorder="1" applyAlignment="1">
      <alignment horizontal="center" vertical="center" wrapText="1"/>
    </xf>
    <xf numFmtId="3" fontId="2" fillId="0" borderId="0" xfId="1" quotePrefix="1"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3" fontId="4" fillId="0" borderId="9" xfId="1" applyNumberFormat="1" applyFont="1" applyFill="1" applyBorder="1" applyAlignment="1">
      <alignment horizontal="center" vertical="center" wrapText="1"/>
    </xf>
    <xf numFmtId="3" fontId="4" fillId="0" borderId="4" xfId="1" quotePrefix="1"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3" fontId="2" fillId="0" borderId="3" xfId="1" quotePrefix="1" applyNumberFormat="1" applyFont="1" applyFill="1" applyBorder="1" applyAlignment="1">
      <alignment horizontal="center" vertical="center" wrapText="1"/>
    </xf>
    <xf numFmtId="3" fontId="2" fillId="0" borderId="3" xfId="1" applyNumberFormat="1" applyFont="1" applyFill="1" applyBorder="1" applyAlignment="1" applyProtection="1">
      <alignment horizontal="center" vertical="center" wrapText="1"/>
    </xf>
    <xf numFmtId="3" fontId="2" fillId="0" borderId="6" xfId="1" applyNumberFormat="1" applyFont="1" applyBorder="1" applyAlignment="1">
      <alignment horizontal="center" vertical="center" wrapText="1"/>
    </xf>
    <xf numFmtId="3" fontId="2" fillId="0" borderId="5"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5" xfId="1" applyNumberFormat="1" applyFont="1" applyFill="1" applyBorder="1" applyAlignment="1">
      <alignment horizontal="center" vertical="center"/>
    </xf>
    <xf numFmtId="3" fontId="4" fillId="0" borderId="6" xfId="1"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3" fontId="2" fillId="0" borderId="2" xfId="1" applyNumberFormat="1" applyFont="1" applyFill="1" applyBorder="1" applyAlignment="1">
      <alignment horizontal="center" vertical="center" wrapText="1"/>
    </xf>
    <xf numFmtId="3" fontId="4" fillId="0" borderId="0" xfId="1" applyNumberFormat="1" applyFont="1" applyFill="1" applyBorder="1" applyAlignment="1">
      <alignment horizontal="center" vertical="center" wrapText="1"/>
    </xf>
    <xf numFmtId="3" fontId="2" fillId="0" borderId="4" xfId="1" applyNumberFormat="1" applyFont="1" applyFill="1" applyBorder="1" applyAlignment="1">
      <alignment horizontal="center" wrapText="1"/>
    </xf>
    <xf numFmtId="3" fontId="2" fillId="0" borderId="4" xfId="1" applyNumberFormat="1" applyFont="1" applyFill="1" applyBorder="1" applyAlignment="1" applyProtection="1">
      <alignment horizontal="center" wrapText="1"/>
    </xf>
    <xf numFmtId="3" fontId="2" fillId="0" borderId="4" xfId="1" quotePrefix="1" applyNumberFormat="1" applyFont="1" applyFill="1" applyBorder="1" applyAlignment="1">
      <alignment horizontal="center" wrapText="1"/>
    </xf>
    <xf numFmtId="3" fontId="4" fillId="0" borderId="0" xfId="1" quotePrefix="1" applyNumberFormat="1" applyFont="1" applyFill="1" applyBorder="1" applyAlignment="1">
      <alignment horizontal="center" wrapText="1"/>
    </xf>
    <xf numFmtId="3" fontId="2" fillId="0" borderId="10" xfId="1" applyNumberFormat="1" applyFont="1" applyFill="1" applyBorder="1" applyAlignment="1">
      <alignment horizontal="center" wrapText="1"/>
    </xf>
    <xf numFmtId="3" fontId="4" fillId="0" borderId="9" xfId="1" applyNumberFormat="1" applyFont="1" applyFill="1" applyBorder="1" applyAlignment="1">
      <alignment horizontal="center" wrapText="1"/>
    </xf>
    <xf numFmtId="3" fontId="2" fillId="0" borderId="3" xfId="1" applyNumberFormat="1" applyFont="1" applyFill="1" applyBorder="1" applyAlignment="1">
      <alignment horizontal="center" wrapText="1"/>
    </xf>
    <xf numFmtId="3" fontId="2" fillId="0" borderId="3" xfId="1" quotePrefix="1" applyNumberFormat="1" applyFont="1" applyFill="1" applyBorder="1" applyAlignment="1">
      <alignment horizontal="center" wrapText="1"/>
    </xf>
    <xf numFmtId="3" fontId="2" fillId="0" borderId="3" xfId="1" applyNumberFormat="1" applyFont="1" applyFill="1" applyBorder="1" applyAlignment="1" applyProtection="1">
      <alignment horizontal="center" wrapText="1"/>
    </xf>
    <xf numFmtId="3" fontId="2" fillId="0" borderId="6" xfId="1" applyNumberFormat="1" applyFont="1" applyBorder="1" applyAlignment="1">
      <alignment horizontal="center" wrapText="1"/>
    </xf>
    <xf numFmtId="3" fontId="2" fillId="0" borderId="5" xfId="1" applyNumberFormat="1" applyFont="1" applyFill="1" applyBorder="1" applyAlignment="1">
      <alignment horizontal="center" wrapText="1"/>
    </xf>
    <xf numFmtId="3" fontId="4" fillId="0" borderId="6" xfId="1" applyNumberFormat="1" applyFont="1" applyFill="1" applyBorder="1" applyAlignment="1">
      <alignment horizontal="center" wrapText="1"/>
    </xf>
    <xf numFmtId="3" fontId="4" fillId="0" borderId="4" xfId="1" quotePrefix="1" applyNumberFormat="1" applyFont="1" applyFill="1" applyBorder="1" applyAlignment="1">
      <alignment horizontal="center" wrapText="1"/>
    </xf>
    <xf numFmtId="3" fontId="2" fillId="0" borderId="4" xfId="1" applyNumberFormat="1" applyFont="1" applyBorder="1" applyAlignment="1">
      <alignment horizontal="center" wrapText="1"/>
    </xf>
    <xf numFmtId="3" fontId="2" fillId="0" borderId="0" xfId="1" applyNumberFormat="1" applyFont="1" applyBorder="1" applyAlignment="1">
      <alignment horizontal="center" wrapText="1"/>
    </xf>
    <xf numFmtId="3" fontId="4" fillId="0" borderId="4" xfId="1" applyNumberFormat="1" applyFont="1" applyFill="1" applyBorder="1" applyAlignment="1">
      <alignment horizontal="center" wrapText="1"/>
    </xf>
    <xf numFmtId="3" fontId="2" fillId="0" borderId="5" xfId="1" applyNumberFormat="1" applyFont="1" applyFill="1" applyBorder="1" applyAlignment="1">
      <alignment horizontal="center"/>
    </xf>
    <xf numFmtId="3" fontId="4" fillId="0" borderId="6" xfId="1" applyNumberFormat="1" applyFont="1" applyFill="1" applyBorder="1" applyAlignment="1">
      <alignment horizontal="center"/>
    </xf>
    <xf numFmtId="3" fontId="4" fillId="0" borderId="4" xfId="1" applyNumberFormat="1" applyFont="1" applyFill="1" applyBorder="1" applyAlignment="1">
      <alignment horizontal="center"/>
    </xf>
    <xf numFmtId="3" fontId="2" fillId="0" borderId="18" xfId="0" applyNumberFormat="1" applyFont="1" applyFill="1" applyBorder="1" applyAlignment="1">
      <alignment horizontal="center" vertical="center" wrapText="1"/>
    </xf>
    <xf numFmtId="3" fontId="2" fillId="0" borderId="0" xfId="1" applyNumberFormat="1" applyFont="1" applyFill="1" applyBorder="1" applyAlignment="1">
      <alignment horizontal="center" wrapText="1"/>
    </xf>
    <xf numFmtId="3" fontId="2" fillId="0" borderId="2" xfId="1" applyNumberFormat="1" applyFont="1" applyFill="1" applyBorder="1" applyAlignment="1">
      <alignment horizontal="center" wrapText="1"/>
    </xf>
    <xf numFmtId="3" fontId="4" fillId="0" borderId="1" xfId="1" applyNumberFormat="1" applyFont="1" applyFill="1" applyBorder="1" applyAlignment="1">
      <alignment horizontal="center" wrapText="1"/>
    </xf>
    <xf numFmtId="3" fontId="2" fillId="0" borderId="0" xfId="1" quotePrefix="1" applyNumberFormat="1" applyFont="1" applyFill="1" applyBorder="1" applyAlignment="1">
      <alignment horizontal="center" wrapText="1"/>
    </xf>
    <xf numFmtId="3" fontId="4" fillId="0" borderId="0" xfId="0" applyNumberFormat="1" applyFont="1" applyBorder="1" applyAlignment="1">
      <alignment horizontal="center" vertical="center" wrapText="1"/>
    </xf>
    <xf numFmtId="3" fontId="2" fillId="0" borderId="0" xfId="4" applyNumberFormat="1" applyFont="1" applyBorder="1" applyAlignment="1">
      <alignment horizontal="center" vertical="center" wrapText="1"/>
    </xf>
    <xf numFmtId="3" fontId="2" fillId="0" borderId="4" xfId="4" applyNumberFormat="1" applyFont="1" applyBorder="1" applyAlignment="1">
      <alignment horizontal="center" vertical="center" wrapText="1"/>
    </xf>
    <xf numFmtId="3" fontId="2" fillId="0" borderId="4" xfId="2" applyNumberFormat="1" applyFont="1" applyFill="1" applyBorder="1" applyAlignment="1">
      <alignment horizontal="center" vertical="center" wrapText="1"/>
    </xf>
    <xf numFmtId="3" fontId="2" fillId="0" borderId="4" xfId="22" applyNumberFormat="1" applyFont="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3"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xf>
    <xf numFmtId="3" fontId="2" fillId="0" borderId="0" xfId="0" quotePrefix="1"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4" xfId="19"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4" fillId="0" borderId="12" xfId="1" applyNumberFormat="1" applyFont="1" applyFill="1" applyBorder="1" applyAlignment="1">
      <alignment horizontal="center" wrapText="1"/>
    </xf>
    <xf numFmtId="3" fontId="2" fillId="0" borderId="4" xfId="1" applyNumberFormat="1" applyFont="1" applyFill="1" applyBorder="1" applyAlignment="1" applyProtection="1">
      <alignment horizontal="center"/>
    </xf>
    <xf numFmtId="3" fontId="2" fillId="0" borderId="4" xfId="1" applyNumberFormat="1" applyFont="1" applyFill="1" applyBorder="1" applyAlignment="1">
      <alignment horizontal="center"/>
    </xf>
    <xf numFmtId="3" fontId="2" fillId="0" borderId="4" xfId="1" applyNumberFormat="1" applyFont="1" applyBorder="1" applyAlignment="1">
      <alignment horizontal="center"/>
    </xf>
    <xf numFmtId="3" fontId="4" fillId="0" borderId="4" xfId="1" applyNumberFormat="1" applyFont="1" applyFill="1" applyBorder="1" applyAlignment="1" applyProtection="1">
      <alignment horizontal="center" wrapText="1"/>
    </xf>
    <xf numFmtId="3" fontId="4" fillId="0" borderId="2" xfId="1" quotePrefix="1" applyNumberFormat="1" applyFont="1" applyFill="1" applyBorder="1" applyAlignment="1">
      <alignment horizontal="center" wrapText="1"/>
    </xf>
    <xf numFmtId="3" fontId="2" fillId="0" borderId="0" xfId="1" quotePrefix="1" applyNumberFormat="1" applyFont="1" applyFill="1" applyBorder="1" applyAlignment="1" applyProtection="1">
      <alignment horizontal="center" wrapText="1"/>
    </xf>
    <xf numFmtId="3" fontId="2" fillId="0" borderId="0" xfId="1" applyNumberFormat="1" applyFont="1" applyFill="1" applyBorder="1" applyAlignment="1" applyProtection="1">
      <alignment horizontal="center" wrapText="1"/>
    </xf>
    <xf numFmtId="3" fontId="4" fillId="0" borderId="0" xfId="1" quotePrefix="1" applyNumberFormat="1" applyFont="1" applyFill="1" applyBorder="1" applyAlignment="1" applyProtection="1">
      <alignment horizontal="center" wrapText="1"/>
    </xf>
    <xf numFmtId="3" fontId="4" fillId="0" borderId="0" xfId="1" applyNumberFormat="1" applyFont="1" applyFill="1" applyBorder="1" applyAlignment="1" applyProtection="1">
      <alignment horizontal="center" wrapText="1"/>
    </xf>
    <xf numFmtId="3" fontId="2" fillId="0" borderId="0" xfId="1" quotePrefix="1" applyNumberFormat="1" applyFont="1" applyBorder="1" applyAlignment="1">
      <alignment horizontal="center" wrapText="1"/>
    </xf>
    <xf numFmtId="3" fontId="4" fillId="0" borderId="5" xfId="1" applyNumberFormat="1" applyFont="1" applyBorder="1" applyAlignment="1">
      <alignment horizontal="center"/>
    </xf>
    <xf numFmtId="3" fontId="4" fillId="0" borderId="6" xfId="1" applyNumberFormat="1" applyFont="1" applyBorder="1" applyAlignment="1">
      <alignment horizontal="center"/>
    </xf>
    <xf numFmtId="3" fontId="2" fillId="0" borderId="0" xfId="1" applyNumberFormat="1" applyFont="1" applyFill="1" applyBorder="1" applyAlignment="1">
      <alignment horizontal="center"/>
    </xf>
    <xf numFmtId="3" fontId="2" fillId="0" borderId="2" xfId="1" quotePrefix="1" applyNumberFormat="1" applyFont="1" applyFill="1" applyBorder="1" applyAlignment="1">
      <alignment horizontal="center" wrapText="1"/>
    </xf>
    <xf numFmtId="3" fontId="2" fillId="0" borderId="18" xfId="1" applyNumberFormat="1" applyFont="1" applyFill="1" applyBorder="1" applyAlignment="1">
      <alignment horizontal="center" wrapText="1"/>
    </xf>
    <xf numFmtId="3" fontId="2" fillId="0" borderId="0" xfId="1" quotePrefix="1" applyNumberFormat="1" applyFont="1" applyBorder="1" applyAlignment="1">
      <alignment horizontal="center"/>
    </xf>
    <xf numFmtId="3" fontId="2" fillId="0" borderId="4" xfId="1" quotePrefix="1" applyNumberFormat="1" applyFont="1" applyBorder="1" applyAlignment="1">
      <alignment horizontal="center"/>
    </xf>
    <xf numFmtId="3" fontId="4" fillId="0" borderId="4" xfId="1" quotePrefix="1" applyNumberFormat="1" applyFont="1" applyBorder="1" applyAlignment="1">
      <alignment horizontal="center"/>
    </xf>
    <xf numFmtId="3" fontId="2" fillId="0" borderId="2" xfId="1" quotePrefix="1" applyNumberFormat="1" applyFont="1" applyBorder="1" applyAlignment="1">
      <alignment horizontal="center"/>
    </xf>
    <xf numFmtId="3" fontId="2" fillId="0" borderId="0" xfId="1" applyNumberFormat="1" applyFont="1" applyBorder="1" applyAlignment="1">
      <alignment horizontal="center"/>
    </xf>
    <xf numFmtId="3" fontId="4" fillId="0" borderId="0" xfId="1" applyNumberFormat="1" applyFont="1" applyFill="1" applyBorder="1" applyAlignment="1">
      <alignment horizontal="center" wrapText="1"/>
    </xf>
    <xf numFmtId="3" fontId="2" fillId="0" borderId="1" xfId="1" applyNumberFormat="1" applyFont="1" applyFill="1" applyBorder="1" applyAlignment="1">
      <alignment horizontal="center" wrapText="1"/>
    </xf>
    <xf numFmtId="41" fontId="2" fillId="3" borderId="4" xfId="1" applyNumberFormat="1" applyFont="1" applyFill="1" applyBorder="1"/>
    <xf numFmtId="0" fontId="23" fillId="0" borderId="8" xfId="6" applyFont="1" applyBorder="1" applyAlignment="1">
      <alignment horizontal="left"/>
    </xf>
    <xf numFmtId="0" fontId="23" fillId="0" borderId="0" xfId="6" applyFont="1" applyBorder="1" applyAlignment="1">
      <alignment horizontal="left"/>
    </xf>
    <xf numFmtId="0" fontId="39" fillId="0" borderId="8" xfId="0" applyFont="1" applyBorder="1" applyAlignment="1">
      <alignment horizontal="center"/>
    </xf>
    <xf numFmtId="0" fontId="39" fillId="0" borderId="0" xfId="0" applyFont="1" applyBorder="1" applyAlignment="1">
      <alignment horizontal="center"/>
    </xf>
    <xf numFmtId="0" fontId="39" fillId="0" borderId="3" xfId="0" applyFont="1" applyBorder="1" applyAlignment="1">
      <alignment horizontal="center"/>
    </xf>
    <xf numFmtId="0" fontId="29" fillId="0" borderId="25" xfId="0" applyFont="1" applyBorder="1" applyAlignment="1">
      <alignment horizontal="center"/>
    </xf>
    <xf numFmtId="0" fontId="29" fillId="0" borderId="19" xfId="0" applyFont="1" applyBorder="1" applyAlignment="1">
      <alignment horizontal="center"/>
    </xf>
    <xf numFmtId="0" fontId="29" fillId="0" borderId="26" xfId="0" applyFont="1" applyBorder="1" applyAlignment="1">
      <alignment horizontal="center"/>
    </xf>
    <xf numFmtId="0" fontId="29" fillId="0" borderId="8" xfId="0" applyFont="1" applyBorder="1" applyAlignment="1">
      <alignment horizontal="center"/>
    </xf>
    <xf numFmtId="0" fontId="29" fillId="0" borderId="0" xfId="0" applyFont="1" applyBorder="1" applyAlignment="1">
      <alignment horizontal="center"/>
    </xf>
    <xf numFmtId="0" fontId="29" fillId="0" borderId="3" xfId="0" applyFont="1" applyBorder="1" applyAlignment="1">
      <alignment horizontal="center"/>
    </xf>
    <xf numFmtId="0" fontId="40" fillId="0" borderId="8" xfId="6" applyFont="1" applyBorder="1" applyAlignment="1">
      <alignment horizontal="center" wrapText="1"/>
    </xf>
    <xf numFmtId="0" fontId="40" fillId="0" borderId="0" xfId="6" applyFont="1" applyBorder="1" applyAlignment="1">
      <alignment horizontal="center" wrapText="1"/>
    </xf>
    <xf numFmtId="0" fontId="40" fillId="0" borderId="3" xfId="6" applyFont="1" applyBorder="1" applyAlignment="1">
      <alignment horizontal="center" wrapText="1"/>
    </xf>
    <xf numFmtId="0" fontId="34" fillId="0" borderId="27" xfId="6" applyFont="1" applyBorder="1" applyAlignment="1">
      <alignment horizontal="center" vertical="center" wrapText="1"/>
    </xf>
    <xf numFmtId="0" fontId="34" fillId="0" borderId="20" xfId="6" applyFont="1" applyBorder="1" applyAlignment="1">
      <alignment horizontal="center" vertical="center" wrapText="1"/>
    </xf>
    <xf numFmtId="0" fontId="34" fillId="0" borderId="28" xfId="6" applyFont="1" applyBorder="1" applyAlignment="1">
      <alignment horizontal="center" vertical="center" wrapText="1"/>
    </xf>
    <xf numFmtId="0" fontId="4" fillId="0" borderId="7" xfId="0" applyFont="1" applyBorder="1" applyAlignment="1">
      <alignment horizontal="center" wrapText="1"/>
    </xf>
    <xf numFmtId="0" fontId="4" fillId="0" borderId="1" xfId="0" applyFont="1" applyBorder="1" applyAlignment="1">
      <alignment horizontal="center" wrapText="1"/>
    </xf>
    <xf numFmtId="0" fontId="4" fillId="0" borderId="9" xfId="0" applyFont="1" applyBorder="1" applyAlignment="1">
      <alignment horizontal="center" wrapText="1"/>
    </xf>
    <xf numFmtId="0" fontId="4" fillId="0" borderId="7" xfId="0" applyFont="1" applyBorder="1" applyAlignment="1">
      <alignment horizontal="center"/>
    </xf>
    <xf numFmtId="0" fontId="4" fillId="0" borderId="1"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wrapText="1"/>
    </xf>
    <xf numFmtId="0" fontId="4" fillId="0" borderId="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1" xfId="19" applyFont="1" applyFill="1" applyBorder="1" applyAlignment="1">
      <alignment horizontal="center" wrapText="1"/>
    </xf>
    <xf numFmtId="0" fontId="4" fillId="0" borderId="2" xfId="19" applyFont="1" applyFill="1" applyBorder="1" applyAlignment="1">
      <alignment horizontal="center" wrapText="1"/>
    </xf>
    <xf numFmtId="0" fontId="4" fillId="0" borderId="10" xfId="19" applyFont="1" applyFill="1" applyBorder="1" applyAlignment="1">
      <alignment horizontal="center" wrapText="1"/>
    </xf>
    <xf numFmtId="0" fontId="2" fillId="0" borderId="7" xfId="19" applyFont="1" applyFill="1" applyBorder="1" applyAlignment="1">
      <alignment horizontal="center" wrapText="1"/>
    </xf>
    <xf numFmtId="0" fontId="2" fillId="0" borderId="1" xfId="19" applyFont="1" applyFill="1" applyBorder="1" applyAlignment="1">
      <alignment horizontal="center" wrapText="1"/>
    </xf>
    <xf numFmtId="0" fontId="2" fillId="0" borderId="9" xfId="19" applyFont="1" applyFill="1" applyBorder="1" applyAlignment="1">
      <alignment horizontal="center" wrapText="1"/>
    </xf>
    <xf numFmtId="0" fontId="4" fillId="0" borderId="11" xfId="22" applyFont="1" applyBorder="1" applyAlignment="1">
      <alignment horizontal="center" wrapText="1"/>
    </xf>
    <xf numFmtId="0" fontId="4" fillId="0" borderId="2" xfId="22" applyFont="1" applyBorder="1" applyAlignment="1">
      <alignment horizontal="center" wrapText="1"/>
    </xf>
    <xf numFmtId="0" fontId="4" fillId="0" borderId="10" xfId="22" applyFont="1" applyBorder="1" applyAlignment="1">
      <alignment horizontal="center" wrapText="1"/>
    </xf>
    <xf numFmtId="0" fontId="4" fillId="0" borderId="7" xfId="22" applyFont="1" applyBorder="1" applyAlignment="1">
      <alignment horizontal="center" wrapText="1"/>
    </xf>
    <xf numFmtId="0" fontId="4" fillId="0" borderId="1" xfId="22" applyFont="1" applyBorder="1" applyAlignment="1">
      <alignment horizontal="center" wrapText="1"/>
    </xf>
    <xf numFmtId="0" fontId="4" fillId="0" borderId="9" xfId="22" applyFont="1" applyBorder="1" applyAlignment="1">
      <alignment horizontal="center" wrapText="1"/>
    </xf>
    <xf numFmtId="0" fontId="2" fillId="0" borderId="11"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4" fillId="0" borderId="7" xfId="19" applyFont="1" applyFill="1" applyBorder="1" applyAlignment="1">
      <alignment horizontal="center" wrapText="1"/>
    </xf>
    <xf numFmtId="0" fontId="4" fillId="0" borderId="1" xfId="19" applyFont="1" applyFill="1" applyBorder="1" applyAlignment="1">
      <alignment horizontal="center" wrapText="1"/>
    </xf>
    <xf numFmtId="0" fontId="4" fillId="0" borderId="9" xfId="19" applyFont="1" applyFill="1" applyBorder="1" applyAlignment="1">
      <alignment horizontal="center" wrapText="1"/>
    </xf>
    <xf numFmtId="0" fontId="4" fillId="0" borderId="11" xfId="0" applyNumberFormat="1" applyFont="1" applyFill="1" applyBorder="1" applyAlignment="1">
      <alignment horizontal="center" wrapText="1"/>
    </xf>
    <xf numFmtId="0" fontId="4" fillId="0" borderId="2" xfId="0" applyNumberFormat="1" applyFont="1" applyFill="1" applyBorder="1" applyAlignment="1">
      <alignment horizontal="center" wrapText="1"/>
    </xf>
    <xf numFmtId="0" fontId="4" fillId="0" borderId="10" xfId="0" applyNumberFormat="1" applyFont="1" applyFill="1" applyBorder="1" applyAlignment="1">
      <alignment horizontal="center" wrapText="1"/>
    </xf>
    <xf numFmtId="0" fontId="3" fillId="0" borderId="7"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3" fillId="0" borderId="9" xfId="0" applyNumberFormat="1" applyFont="1" applyFill="1" applyBorder="1" applyAlignment="1">
      <alignment horizontal="center" wrapText="1"/>
    </xf>
    <xf numFmtId="0" fontId="4" fillId="0" borderId="11" xfId="0" applyNumberFormat="1" applyFont="1" applyBorder="1" applyAlignment="1">
      <alignment horizontal="center" wrapText="1"/>
    </xf>
    <xf numFmtId="0" fontId="4" fillId="0" borderId="2" xfId="0" applyNumberFormat="1" applyFont="1" applyBorder="1" applyAlignment="1">
      <alignment horizontal="center" wrapText="1"/>
    </xf>
    <xf numFmtId="0" fontId="4" fillId="0" borderId="10" xfId="0" applyNumberFormat="1" applyFont="1" applyBorder="1" applyAlignment="1">
      <alignment horizontal="center" wrapText="1"/>
    </xf>
    <xf numFmtId="0" fontId="4" fillId="0" borderId="5"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 xfId="0" applyNumberFormat="1" applyFont="1" applyBorder="1" applyAlignment="1">
      <alignment horizontal="center" wrapText="1"/>
    </xf>
    <xf numFmtId="0" fontId="4" fillId="0" borderId="9" xfId="0" applyNumberFormat="1" applyFont="1" applyBorder="1" applyAlignment="1">
      <alignment horizontal="center" wrapText="1"/>
    </xf>
    <xf numFmtId="0" fontId="38" fillId="0" borderId="6" xfId="0" applyNumberFormat="1" applyFont="1" applyFill="1" applyBorder="1" applyAlignment="1" applyProtection="1">
      <alignment horizontal="center" vertical="top" wrapText="1"/>
    </xf>
    <xf numFmtId="0" fontId="4" fillId="0" borderId="11"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0" fontId="4" fillId="0" borderId="10" xfId="0" applyNumberFormat="1" applyFont="1" applyFill="1" applyBorder="1" applyAlignment="1" applyProtection="1">
      <alignment horizontal="center" vertical="top" wrapText="1"/>
    </xf>
    <xf numFmtId="0" fontId="4" fillId="0" borderId="7"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5" xfId="0" applyNumberFormat="1" applyFont="1" applyBorder="1" applyAlignment="1">
      <alignment horizontal="center" wrapText="1"/>
    </xf>
    <xf numFmtId="0" fontId="4" fillId="0" borderId="6" xfId="0" applyNumberFormat="1"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center" vertical="top" wrapText="1"/>
    </xf>
    <xf numFmtId="0" fontId="2" fillId="0" borderId="7"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9" xfId="0" applyNumberFormat="1" applyFont="1" applyBorder="1" applyAlignment="1">
      <alignment horizontal="center" wrapText="1"/>
    </xf>
    <xf numFmtId="0" fontId="2" fillId="0" borderId="6" xfId="0" applyNumberFormat="1" applyFont="1" applyBorder="1" applyAlignment="1">
      <alignment horizontal="center"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3" xfId="0" applyFont="1" applyFill="1" applyBorder="1" applyAlignment="1">
      <alignment horizontal="left" wrapText="1"/>
    </xf>
    <xf numFmtId="0" fontId="4" fillId="0" borderId="6" xfId="0" applyFont="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5" xfId="0" applyNumberFormat="1" applyFont="1" applyBorder="1" applyAlignment="1">
      <alignment horizontal="center" vertical="center" wrapText="1"/>
    </xf>
    <xf numFmtId="0" fontId="4" fillId="0" borderId="7" xfId="0" applyNumberFormat="1" applyFont="1" applyBorder="1" applyAlignment="1">
      <alignment horizontal="center"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Fill="1" applyBorder="1" applyAlignment="1">
      <alignment horizontal="center" wrapText="1"/>
    </xf>
    <xf numFmtId="0" fontId="4" fillId="0" borderId="2" xfId="0" applyFont="1" applyFill="1" applyBorder="1" applyAlignment="1">
      <alignment horizontal="center" wrapText="1"/>
    </xf>
    <xf numFmtId="0" fontId="4" fillId="0" borderId="10" xfId="0" applyFont="1" applyFill="1" applyBorder="1" applyAlignment="1">
      <alignment horizontal="center" wrapText="1"/>
    </xf>
    <xf numFmtId="0" fontId="4" fillId="0" borderId="7"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7" fillId="0" borderId="7"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1" xfId="0" applyNumberFormat="1" applyFont="1" applyFill="1" applyBorder="1" applyAlignment="1" applyProtection="1">
      <alignment horizontal="center" vertical="top" wrapText="1"/>
    </xf>
    <xf numFmtId="0" fontId="38" fillId="0" borderId="9" xfId="0" applyNumberFormat="1" applyFont="1" applyFill="1" applyBorder="1" applyAlignment="1" applyProtection="1">
      <alignment horizontal="center" vertical="top" wrapText="1"/>
    </xf>
    <xf numFmtId="0" fontId="4" fillId="0" borderId="21" xfId="4" applyFont="1" applyBorder="1" applyAlignment="1">
      <alignment horizontal="center" wrapText="1"/>
    </xf>
    <xf numFmtId="0" fontId="4" fillId="0" borderId="22" xfId="4" applyFont="1" applyBorder="1" applyAlignment="1">
      <alignment horizontal="center" wrapText="1"/>
    </xf>
    <xf numFmtId="0" fontId="4" fillId="0" borderId="23" xfId="4" applyFont="1" applyBorder="1" applyAlignment="1">
      <alignment horizontal="center" wrapText="1"/>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11" xfId="22" applyFont="1" applyBorder="1" applyAlignment="1">
      <alignment horizontal="center" vertical="center" wrapText="1"/>
    </xf>
    <xf numFmtId="0" fontId="4" fillId="0" borderId="2" xfId="22" applyFont="1" applyBorder="1" applyAlignment="1">
      <alignment horizontal="center" vertical="center" wrapText="1"/>
    </xf>
    <xf numFmtId="0" fontId="4" fillId="0" borderId="10" xfId="22" applyFont="1" applyBorder="1" applyAlignment="1">
      <alignment horizontal="center" vertical="center" wrapText="1"/>
    </xf>
    <xf numFmtId="0" fontId="4" fillId="0" borderId="7"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4" fillId="0" borderId="9" xfId="0" applyNumberFormat="1" applyFont="1" applyFill="1" applyBorder="1" applyAlignment="1">
      <alignment horizontal="center" wrapText="1"/>
    </xf>
    <xf numFmtId="0" fontId="3" fillId="0" borderId="7"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vertical="top" wrapText="1"/>
    </xf>
    <xf numFmtId="0" fontId="4" fillId="0" borderId="11" xfId="0" applyNumberFormat="1" applyFont="1" applyBorder="1" applyAlignment="1">
      <alignment horizontal="right" wrapText="1"/>
    </xf>
    <xf numFmtId="0" fontId="4" fillId="0" borderId="2" xfId="0" applyNumberFormat="1" applyFont="1" applyBorder="1" applyAlignment="1">
      <alignment horizontal="right" wrapText="1"/>
    </xf>
    <xf numFmtId="0" fontId="4" fillId="0" borderId="0" xfId="0" applyNumberFormat="1" applyFont="1" applyBorder="1" applyAlignment="1">
      <alignment horizontal="right" wrapText="1"/>
    </xf>
    <xf numFmtId="0" fontId="4" fillId="0" borderId="10" xfId="0" applyNumberFormat="1" applyFont="1" applyBorder="1" applyAlignment="1">
      <alignment horizontal="right" wrapText="1"/>
    </xf>
    <xf numFmtId="0" fontId="4" fillId="0" borderId="7" xfId="0" applyNumberFormat="1" applyFont="1" applyBorder="1" applyAlignment="1">
      <alignment horizontal="right" wrapText="1"/>
    </xf>
    <xf numFmtId="0" fontId="4" fillId="0" borderId="1" xfId="0" applyNumberFormat="1" applyFont="1" applyBorder="1" applyAlignment="1">
      <alignment horizontal="right" wrapText="1"/>
    </xf>
    <xf numFmtId="0" fontId="4" fillId="0" borderId="9" xfId="0" applyNumberFormat="1" applyFont="1" applyBorder="1" applyAlignment="1">
      <alignment horizontal="right"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5"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4" fillId="0" borderId="2"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4" fillId="0" borderId="11" xfId="0" applyFont="1" applyBorder="1" applyAlignment="1">
      <alignment horizontal="center"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2" fillId="0" borderId="7" xfId="0" applyFont="1" applyBorder="1" applyAlignment="1">
      <alignment horizontal="center" vertical="top"/>
    </xf>
    <xf numFmtId="0" fontId="2" fillId="0" borderId="1" xfId="0" applyFont="1" applyBorder="1" applyAlignment="1">
      <alignment horizontal="center" vertical="top"/>
    </xf>
    <xf numFmtId="0" fontId="2" fillId="0" borderId="9" xfId="0" applyFont="1" applyBorder="1" applyAlignment="1">
      <alignment horizontal="center" vertical="top"/>
    </xf>
    <xf numFmtId="0" fontId="3" fillId="0" borderId="11" xfId="0" applyNumberFormat="1" applyFont="1" applyFill="1" applyBorder="1" applyAlignment="1">
      <alignment horizontal="center" wrapText="1"/>
    </xf>
    <xf numFmtId="0" fontId="3" fillId="0" borderId="10" xfId="0" applyNumberFormat="1" applyFont="1" applyFill="1" applyBorder="1" applyAlignment="1">
      <alignment horizont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1" xfId="8" applyFont="1" applyFill="1" applyBorder="1" applyAlignment="1">
      <alignment horizontal="center" vertical="top" wrapText="1"/>
    </xf>
    <xf numFmtId="0" fontId="4" fillId="0" borderId="2" xfId="8" applyFont="1" applyFill="1" applyBorder="1" applyAlignment="1">
      <alignment horizontal="center" vertical="top" wrapText="1"/>
    </xf>
    <xf numFmtId="0" fontId="4" fillId="0" borderId="10" xfId="8" applyFont="1" applyFill="1" applyBorder="1" applyAlignment="1">
      <alignment horizontal="center" vertical="top" wrapText="1"/>
    </xf>
    <xf numFmtId="0" fontId="4" fillId="0" borderId="7" xfId="8" applyFont="1" applyFill="1" applyBorder="1" applyAlignment="1">
      <alignment horizontal="center" vertical="top" wrapText="1"/>
    </xf>
    <xf numFmtId="0" fontId="4" fillId="0" borderId="1" xfId="8" applyFont="1" applyFill="1" applyBorder="1" applyAlignment="1">
      <alignment horizontal="center" vertical="top" wrapText="1"/>
    </xf>
    <xf numFmtId="0" fontId="4" fillId="0" borderId="9" xfId="8" applyFont="1" applyFill="1" applyBorder="1" applyAlignment="1">
      <alignment horizontal="center" vertical="top" wrapText="1"/>
    </xf>
    <xf numFmtId="0" fontId="2" fillId="0" borderId="7" xfId="0" applyFont="1" applyBorder="1" applyAlignment="1">
      <alignment horizontal="center" wrapText="1"/>
    </xf>
    <xf numFmtId="0" fontId="2" fillId="0" borderId="1" xfId="0" applyFont="1" applyBorder="1" applyAlignment="1">
      <alignment horizontal="center" wrapText="1"/>
    </xf>
    <xf numFmtId="0" fontId="2" fillId="0" borderId="9" xfId="0" applyFont="1" applyBorder="1" applyAlignment="1">
      <alignment horizontal="center" wrapText="1"/>
    </xf>
    <xf numFmtId="0" fontId="5" fillId="0" borderId="7" xfId="0" applyFont="1" applyFill="1" applyBorder="1" applyAlignment="1">
      <alignment horizontal="center" wrapText="1"/>
    </xf>
    <xf numFmtId="0" fontId="5" fillId="0" borderId="1" xfId="0" applyFont="1" applyFill="1" applyBorder="1" applyAlignment="1">
      <alignment horizontal="center" wrapText="1"/>
    </xf>
    <xf numFmtId="0" fontId="5" fillId="0" borderId="9" xfId="0" applyFont="1" applyFill="1" applyBorder="1" applyAlignment="1">
      <alignment horizontal="center" wrapText="1"/>
    </xf>
    <xf numFmtId="0" fontId="0" fillId="0" borderId="0" xfId="0" applyAlignment="1">
      <alignment horizontal="center"/>
    </xf>
    <xf numFmtId="0" fontId="15" fillId="0" borderId="0" xfId="0" applyFont="1" applyAlignment="1">
      <alignment horizontal="center"/>
    </xf>
    <xf numFmtId="0" fontId="10" fillId="0" borderId="0" xfId="0" applyFont="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11" fillId="0" borderId="0" xfId="0" applyFont="1" applyAlignment="1">
      <alignment horizontal="center"/>
    </xf>
    <xf numFmtId="0" fontId="9" fillId="0" borderId="0" xfId="0" applyFont="1" applyAlignment="1">
      <alignment horizontal="center"/>
    </xf>
  </cellXfs>
  <cellStyles count="25">
    <cellStyle name="Comma" xfId="1" builtinId="3"/>
    <cellStyle name="Comma 10" xfId="18"/>
    <cellStyle name="Comma 12" xfId="20"/>
    <cellStyle name="Comma 13" xfId="11"/>
    <cellStyle name="Comma 16" xfId="15"/>
    <cellStyle name="Comma 16 2" xfId="14"/>
    <cellStyle name="Comma 2" xfId="3"/>
    <cellStyle name="Comma 2 2 2" xfId="7"/>
    <cellStyle name="Comma 3" xfId="23"/>
    <cellStyle name="Comma 8" xfId="9"/>
    <cellStyle name="Comma_job 134 -A 2" xfId="24"/>
    <cellStyle name="Normal" xfId="0" builtinId="0"/>
    <cellStyle name="Normal 13" xfId="12"/>
    <cellStyle name="Normal 2" xfId="2"/>
    <cellStyle name="Normal 2 2" xfId="6"/>
    <cellStyle name="Normal 3" xfId="4"/>
    <cellStyle name="Normal_job 134 -A 2" xfId="19"/>
    <cellStyle name="Normal_Sheet1" xfId="22"/>
    <cellStyle name="Percent" xfId="5" builtinId="5"/>
    <cellStyle name="tahoma 10" xfId="17"/>
    <cellStyle name="tahoma 13" xfId="8"/>
    <cellStyle name="tahoma 15" xfId="21"/>
    <cellStyle name="tahoma 22" xfId="13"/>
    <cellStyle name="tahoma 26" xfId="16"/>
    <cellStyle name="tahoma 9" xfId="1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0</xdr:row>
      <xdr:rowOff>228600</xdr:rowOff>
    </xdr:from>
    <xdr:to>
      <xdr:col>1</xdr:col>
      <xdr:colOff>1790700</xdr:colOff>
      <xdr:row>7</xdr:row>
      <xdr:rowOff>57150</xdr:rowOff>
    </xdr:to>
    <xdr:pic>
      <xdr:nvPicPr>
        <xdr:cNvPr id="3" name="Picture 2">
          <a:extLst>
            <a:ext uri="{FF2B5EF4-FFF2-40B4-BE49-F238E27FC236}">
              <a16:creationId xmlns="" xmlns:a16="http://schemas.microsoft.com/office/drawing/2014/main" id="{00000000-0008-0000-01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5975" y="228600"/>
          <a:ext cx="1238250"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Normal="100" zoomScaleSheetLayoutView="100" workbookViewId="0">
      <selection activeCell="A13" sqref="A13:C13"/>
    </sheetView>
  </sheetViews>
  <sheetFormatPr defaultRowHeight="15"/>
  <cols>
    <col min="1" max="1" width="23" style="254" customWidth="1"/>
    <col min="2" max="2" width="33.5703125" style="254" customWidth="1"/>
    <col min="3" max="3" width="30.42578125" style="254" customWidth="1"/>
    <col min="4" max="256" width="9.140625" style="254"/>
    <col min="257" max="257" width="23" style="254" customWidth="1"/>
    <col min="258" max="258" width="35.85546875" style="254" customWidth="1"/>
    <col min="259" max="259" width="30.42578125" style="254" customWidth="1"/>
    <col min="260" max="512" width="9.140625" style="254"/>
    <col min="513" max="513" width="23" style="254" customWidth="1"/>
    <col min="514" max="514" width="35.85546875" style="254" customWidth="1"/>
    <col min="515" max="515" width="30.42578125" style="254" customWidth="1"/>
    <col min="516" max="768" width="9.140625" style="254"/>
    <col min="769" max="769" width="23" style="254" customWidth="1"/>
    <col min="770" max="770" width="35.85546875" style="254" customWidth="1"/>
    <col min="771" max="771" width="30.42578125" style="254" customWidth="1"/>
    <col min="772" max="1024" width="9.140625" style="254"/>
    <col min="1025" max="1025" width="23" style="254" customWidth="1"/>
    <col min="1026" max="1026" width="35.85546875" style="254" customWidth="1"/>
    <col min="1027" max="1027" width="30.42578125" style="254" customWidth="1"/>
    <col min="1028" max="1280" width="9.140625" style="254"/>
    <col min="1281" max="1281" width="23" style="254" customWidth="1"/>
    <col min="1282" max="1282" width="35.85546875" style="254" customWidth="1"/>
    <col min="1283" max="1283" width="30.42578125" style="254" customWidth="1"/>
    <col min="1284" max="1536" width="9.140625" style="254"/>
    <col min="1537" max="1537" width="23" style="254" customWidth="1"/>
    <col min="1538" max="1538" width="35.85546875" style="254" customWidth="1"/>
    <col min="1539" max="1539" width="30.42578125" style="254" customWidth="1"/>
    <col min="1540" max="1792" width="9.140625" style="254"/>
    <col min="1793" max="1793" width="23" style="254" customWidth="1"/>
    <col min="1794" max="1794" width="35.85546875" style="254" customWidth="1"/>
    <col min="1795" max="1795" width="30.42578125" style="254" customWidth="1"/>
    <col min="1796" max="2048" width="9.140625" style="254"/>
    <col min="2049" max="2049" width="23" style="254" customWidth="1"/>
    <col min="2050" max="2050" width="35.85546875" style="254" customWidth="1"/>
    <col min="2051" max="2051" width="30.42578125" style="254" customWidth="1"/>
    <col min="2052" max="2304" width="9.140625" style="254"/>
    <col min="2305" max="2305" width="23" style="254" customWidth="1"/>
    <col min="2306" max="2306" width="35.85546875" style="254" customWidth="1"/>
    <col min="2307" max="2307" width="30.42578125" style="254" customWidth="1"/>
    <col min="2308" max="2560" width="9.140625" style="254"/>
    <col min="2561" max="2561" width="23" style="254" customWidth="1"/>
    <col min="2562" max="2562" width="35.85546875" style="254" customWidth="1"/>
    <col min="2563" max="2563" width="30.42578125" style="254" customWidth="1"/>
    <col min="2564" max="2816" width="9.140625" style="254"/>
    <col min="2817" max="2817" width="23" style="254" customWidth="1"/>
    <col min="2818" max="2818" width="35.85546875" style="254" customWidth="1"/>
    <col min="2819" max="2819" width="30.42578125" style="254" customWidth="1"/>
    <col min="2820" max="3072" width="9.140625" style="254"/>
    <col min="3073" max="3073" width="23" style="254" customWidth="1"/>
    <col min="3074" max="3074" width="35.85546875" style="254" customWidth="1"/>
    <col min="3075" max="3075" width="30.42578125" style="254" customWidth="1"/>
    <col min="3076" max="3328" width="9.140625" style="254"/>
    <col min="3329" max="3329" width="23" style="254" customWidth="1"/>
    <col min="3330" max="3330" width="35.85546875" style="254" customWidth="1"/>
    <col min="3331" max="3331" width="30.42578125" style="254" customWidth="1"/>
    <col min="3332" max="3584" width="9.140625" style="254"/>
    <col min="3585" max="3585" width="23" style="254" customWidth="1"/>
    <col min="3586" max="3586" width="35.85546875" style="254" customWidth="1"/>
    <col min="3587" max="3587" width="30.42578125" style="254" customWidth="1"/>
    <col min="3588" max="3840" width="9.140625" style="254"/>
    <col min="3841" max="3841" width="23" style="254" customWidth="1"/>
    <col min="3842" max="3842" width="35.85546875" style="254" customWidth="1"/>
    <col min="3843" max="3843" width="30.42578125" style="254" customWidth="1"/>
    <col min="3844" max="4096" width="9.140625" style="254"/>
    <col min="4097" max="4097" width="23" style="254" customWidth="1"/>
    <col min="4098" max="4098" width="35.85546875" style="254" customWidth="1"/>
    <col min="4099" max="4099" width="30.42578125" style="254" customWidth="1"/>
    <col min="4100" max="4352" width="9.140625" style="254"/>
    <col min="4353" max="4353" width="23" style="254" customWidth="1"/>
    <col min="4354" max="4354" width="35.85546875" style="254" customWidth="1"/>
    <col min="4355" max="4355" width="30.42578125" style="254" customWidth="1"/>
    <col min="4356" max="4608" width="9.140625" style="254"/>
    <col min="4609" max="4609" width="23" style="254" customWidth="1"/>
    <col min="4610" max="4610" width="35.85546875" style="254" customWidth="1"/>
    <col min="4611" max="4611" width="30.42578125" style="254" customWidth="1"/>
    <col min="4612" max="4864" width="9.140625" style="254"/>
    <col min="4865" max="4865" width="23" style="254" customWidth="1"/>
    <col min="4866" max="4866" width="35.85546875" style="254" customWidth="1"/>
    <col min="4867" max="4867" width="30.42578125" style="254" customWidth="1"/>
    <col min="4868" max="5120" width="9.140625" style="254"/>
    <col min="5121" max="5121" width="23" style="254" customWidth="1"/>
    <col min="5122" max="5122" width="35.85546875" style="254" customWidth="1"/>
    <col min="5123" max="5123" width="30.42578125" style="254" customWidth="1"/>
    <col min="5124" max="5376" width="9.140625" style="254"/>
    <col min="5377" max="5377" width="23" style="254" customWidth="1"/>
    <col min="5378" max="5378" width="35.85546875" style="254" customWidth="1"/>
    <col min="5379" max="5379" width="30.42578125" style="254" customWidth="1"/>
    <col min="5380" max="5632" width="9.140625" style="254"/>
    <col min="5633" max="5633" width="23" style="254" customWidth="1"/>
    <col min="5634" max="5634" width="35.85546875" style="254" customWidth="1"/>
    <col min="5635" max="5635" width="30.42578125" style="254" customWidth="1"/>
    <col min="5636" max="5888" width="9.140625" style="254"/>
    <col min="5889" max="5889" width="23" style="254" customWidth="1"/>
    <col min="5890" max="5890" width="35.85546875" style="254" customWidth="1"/>
    <col min="5891" max="5891" width="30.42578125" style="254" customWidth="1"/>
    <col min="5892" max="6144" width="9.140625" style="254"/>
    <col min="6145" max="6145" width="23" style="254" customWidth="1"/>
    <col min="6146" max="6146" width="35.85546875" style="254" customWidth="1"/>
    <col min="6147" max="6147" width="30.42578125" style="254" customWidth="1"/>
    <col min="6148" max="6400" width="9.140625" style="254"/>
    <col min="6401" max="6401" width="23" style="254" customWidth="1"/>
    <col min="6402" max="6402" width="35.85546875" style="254" customWidth="1"/>
    <col min="6403" max="6403" width="30.42578125" style="254" customWidth="1"/>
    <col min="6404" max="6656" width="9.140625" style="254"/>
    <col min="6657" max="6657" width="23" style="254" customWidth="1"/>
    <col min="6658" max="6658" width="35.85546875" style="254" customWidth="1"/>
    <col min="6659" max="6659" width="30.42578125" style="254" customWidth="1"/>
    <col min="6660" max="6912" width="9.140625" style="254"/>
    <col min="6913" max="6913" width="23" style="254" customWidth="1"/>
    <col min="6914" max="6914" width="35.85546875" style="254" customWidth="1"/>
    <col min="6915" max="6915" width="30.42578125" style="254" customWidth="1"/>
    <col min="6916" max="7168" width="9.140625" style="254"/>
    <col min="7169" max="7169" width="23" style="254" customWidth="1"/>
    <col min="7170" max="7170" width="35.85546875" style="254" customWidth="1"/>
    <col min="7171" max="7171" width="30.42578125" style="254" customWidth="1"/>
    <col min="7172" max="7424" width="9.140625" style="254"/>
    <col min="7425" max="7425" width="23" style="254" customWidth="1"/>
    <col min="7426" max="7426" width="35.85546875" style="254" customWidth="1"/>
    <col min="7427" max="7427" width="30.42578125" style="254" customWidth="1"/>
    <col min="7428" max="7680" width="9.140625" style="254"/>
    <col min="7681" max="7681" width="23" style="254" customWidth="1"/>
    <col min="7682" max="7682" width="35.85546875" style="254" customWidth="1"/>
    <col min="7683" max="7683" width="30.42578125" style="254" customWidth="1"/>
    <col min="7684" max="7936" width="9.140625" style="254"/>
    <col min="7937" max="7937" width="23" style="254" customWidth="1"/>
    <col min="7938" max="7938" width="35.85546875" style="254" customWidth="1"/>
    <col min="7939" max="7939" width="30.42578125" style="254" customWidth="1"/>
    <col min="7940" max="8192" width="9.140625" style="254"/>
    <col min="8193" max="8193" width="23" style="254" customWidth="1"/>
    <col min="8194" max="8194" width="35.85546875" style="254" customWidth="1"/>
    <col min="8195" max="8195" width="30.42578125" style="254" customWidth="1"/>
    <col min="8196" max="8448" width="9.140625" style="254"/>
    <col min="8449" max="8449" width="23" style="254" customWidth="1"/>
    <col min="8450" max="8450" width="35.85546875" style="254" customWidth="1"/>
    <col min="8451" max="8451" width="30.42578125" style="254" customWidth="1"/>
    <col min="8452" max="8704" width="9.140625" style="254"/>
    <col min="8705" max="8705" width="23" style="254" customWidth="1"/>
    <col min="8706" max="8706" width="35.85546875" style="254" customWidth="1"/>
    <col min="8707" max="8707" width="30.42578125" style="254" customWidth="1"/>
    <col min="8708" max="8960" width="9.140625" style="254"/>
    <col min="8961" max="8961" width="23" style="254" customWidth="1"/>
    <col min="8962" max="8962" width="35.85546875" style="254" customWidth="1"/>
    <col min="8963" max="8963" width="30.42578125" style="254" customWidth="1"/>
    <col min="8964" max="9216" width="9.140625" style="254"/>
    <col min="9217" max="9217" width="23" style="254" customWidth="1"/>
    <col min="9218" max="9218" width="35.85546875" style="254" customWidth="1"/>
    <col min="9219" max="9219" width="30.42578125" style="254" customWidth="1"/>
    <col min="9220" max="9472" width="9.140625" style="254"/>
    <col min="9473" max="9473" width="23" style="254" customWidth="1"/>
    <col min="9474" max="9474" width="35.85546875" style="254" customWidth="1"/>
    <col min="9475" max="9475" width="30.42578125" style="254" customWidth="1"/>
    <col min="9476" max="9728" width="9.140625" style="254"/>
    <col min="9729" max="9729" width="23" style="254" customWidth="1"/>
    <col min="9730" max="9730" width="35.85546875" style="254" customWidth="1"/>
    <col min="9731" max="9731" width="30.42578125" style="254" customWidth="1"/>
    <col min="9732" max="9984" width="9.140625" style="254"/>
    <col min="9985" max="9985" width="23" style="254" customWidth="1"/>
    <col min="9986" max="9986" width="35.85546875" style="254" customWidth="1"/>
    <col min="9987" max="9987" width="30.42578125" style="254" customWidth="1"/>
    <col min="9988" max="10240" width="9.140625" style="254"/>
    <col min="10241" max="10241" width="23" style="254" customWidth="1"/>
    <col min="10242" max="10242" width="35.85546875" style="254" customWidth="1"/>
    <col min="10243" max="10243" width="30.42578125" style="254" customWidth="1"/>
    <col min="10244" max="10496" width="9.140625" style="254"/>
    <col min="10497" max="10497" width="23" style="254" customWidth="1"/>
    <col min="10498" max="10498" width="35.85546875" style="254" customWidth="1"/>
    <col min="10499" max="10499" width="30.42578125" style="254" customWidth="1"/>
    <col min="10500" max="10752" width="9.140625" style="254"/>
    <col min="10753" max="10753" width="23" style="254" customWidth="1"/>
    <col min="10754" max="10754" width="35.85546875" style="254" customWidth="1"/>
    <col min="10755" max="10755" width="30.42578125" style="254" customWidth="1"/>
    <col min="10756" max="11008" width="9.140625" style="254"/>
    <col min="11009" max="11009" width="23" style="254" customWidth="1"/>
    <col min="11010" max="11010" width="35.85546875" style="254" customWidth="1"/>
    <col min="11011" max="11011" width="30.42578125" style="254" customWidth="1"/>
    <col min="11012" max="11264" width="9.140625" style="254"/>
    <col min="11265" max="11265" width="23" style="254" customWidth="1"/>
    <col min="11266" max="11266" width="35.85546875" style="254" customWidth="1"/>
    <col min="11267" max="11267" width="30.42578125" style="254" customWidth="1"/>
    <col min="11268" max="11520" width="9.140625" style="254"/>
    <col min="11521" max="11521" width="23" style="254" customWidth="1"/>
    <col min="11522" max="11522" width="35.85546875" style="254" customWidth="1"/>
    <col min="11523" max="11523" width="30.42578125" style="254" customWidth="1"/>
    <col min="11524" max="11776" width="9.140625" style="254"/>
    <col min="11777" max="11777" width="23" style="254" customWidth="1"/>
    <col min="11778" max="11778" width="35.85546875" style="254" customWidth="1"/>
    <col min="11779" max="11779" width="30.42578125" style="254" customWidth="1"/>
    <col min="11780" max="12032" width="9.140625" style="254"/>
    <col min="12033" max="12033" width="23" style="254" customWidth="1"/>
    <col min="12034" max="12034" width="35.85546875" style="254" customWidth="1"/>
    <col min="12035" max="12035" width="30.42578125" style="254" customWidth="1"/>
    <col min="12036" max="12288" width="9.140625" style="254"/>
    <col min="12289" max="12289" width="23" style="254" customWidth="1"/>
    <col min="12290" max="12290" width="35.85546875" style="254" customWidth="1"/>
    <col min="12291" max="12291" width="30.42578125" style="254" customWidth="1"/>
    <col min="12292" max="12544" width="9.140625" style="254"/>
    <col min="12545" max="12545" width="23" style="254" customWidth="1"/>
    <col min="12546" max="12546" width="35.85546875" style="254" customWidth="1"/>
    <col min="12547" max="12547" width="30.42578125" style="254" customWidth="1"/>
    <col min="12548" max="12800" width="9.140625" style="254"/>
    <col min="12801" max="12801" width="23" style="254" customWidth="1"/>
    <col min="12802" max="12802" width="35.85546875" style="254" customWidth="1"/>
    <col min="12803" max="12803" width="30.42578125" style="254" customWidth="1"/>
    <col min="12804" max="13056" width="9.140625" style="254"/>
    <col min="13057" max="13057" width="23" style="254" customWidth="1"/>
    <col min="13058" max="13058" width="35.85546875" style="254" customWidth="1"/>
    <col min="13059" max="13059" width="30.42578125" style="254" customWidth="1"/>
    <col min="13060" max="13312" width="9.140625" style="254"/>
    <col min="13313" max="13313" width="23" style="254" customWidth="1"/>
    <col min="13314" max="13314" width="35.85546875" style="254" customWidth="1"/>
    <col min="13315" max="13315" width="30.42578125" style="254" customWidth="1"/>
    <col min="13316" max="13568" width="9.140625" style="254"/>
    <col min="13569" max="13569" width="23" style="254" customWidth="1"/>
    <col min="13570" max="13570" width="35.85546875" style="254" customWidth="1"/>
    <col min="13571" max="13571" width="30.42578125" style="254" customWidth="1"/>
    <col min="13572" max="13824" width="9.140625" style="254"/>
    <col min="13825" max="13825" width="23" style="254" customWidth="1"/>
    <col min="13826" max="13826" width="35.85546875" style="254" customWidth="1"/>
    <col min="13827" max="13827" width="30.42578125" style="254" customWidth="1"/>
    <col min="13828" max="14080" width="9.140625" style="254"/>
    <col min="14081" max="14081" width="23" style="254" customWidth="1"/>
    <col min="14082" max="14082" width="35.85546875" style="254" customWidth="1"/>
    <col min="14083" max="14083" width="30.42578125" style="254" customWidth="1"/>
    <col min="14084" max="14336" width="9.140625" style="254"/>
    <col min="14337" max="14337" width="23" style="254" customWidth="1"/>
    <col min="14338" max="14338" width="35.85546875" style="254" customWidth="1"/>
    <col min="14339" max="14339" width="30.42578125" style="254" customWidth="1"/>
    <col min="14340" max="14592" width="9.140625" style="254"/>
    <col min="14593" max="14593" width="23" style="254" customWidth="1"/>
    <col min="14594" max="14594" width="35.85546875" style="254" customWidth="1"/>
    <col min="14595" max="14595" width="30.42578125" style="254" customWidth="1"/>
    <col min="14596" max="14848" width="9.140625" style="254"/>
    <col min="14849" max="14849" width="23" style="254" customWidth="1"/>
    <col min="14850" max="14850" width="35.85546875" style="254" customWidth="1"/>
    <col min="14851" max="14851" width="30.42578125" style="254" customWidth="1"/>
    <col min="14852" max="15104" width="9.140625" style="254"/>
    <col min="15105" max="15105" width="23" style="254" customWidth="1"/>
    <col min="15106" max="15106" width="35.85546875" style="254" customWidth="1"/>
    <col min="15107" max="15107" width="30.42578125" style="254" customWidth="1"/>
    <col min="15108" max="15360" width="9.140625" style="254"/>
    <col min="15361" max="15361" width="23" style="254" customWidth="1"/>
    <col min="15362" max="15362" width="35.85546875" style="254" customWidth="1"/>
    <col min="15363" max="15363" width="30.42578125" style="254" customWidth="1"/>
    <col min="15364" max="15616" width="9.140625" style="254"/>
    <col min="15617" max="15617" width="23" style="254" customWidth="1"/>
    <col min="15618" max="15618" width="35.85546875" style="254" customWidth="1"/>
    <col min="15619" max="15619" width="30.42578125" style="254" customWidth="1"/>
    <col min="15620" max="15872" width="9.140625" style="254"/>
    <col min="15873" max="15873" width="23" style="254" customWidth="1"/>
    <col min="15874" max="15874" width="35.85546875" style="254" customWidth="1"/>
    <col min="15875" max="15875" width="30.42578125" style="254" customWidth="1"/>
    <col min="15876" max="16128" width="9.140625" style="254"/>
    <col min="16129" max="16129" width="23" style="254" customWidth="1"/>
    <col min="16130" max="16130" width="35.85546875" style="254" customWidth="1"/>
    <col min="16131" max="16131" width="30.42578125" style="254" customWidth="1"/>
    <col min="16132" max="16384" width="9.140625" style="254"/>
  </cols>
  <sheetData>
    <row r="1" spans="1:3" ht="18.75" customHeight="1">
      <c r="A1" s="315"/>
      <c r="B1" s="316" t="s">
        <v>417</v>
      </c>
      <c r="C1" s="317"/>
    </row>
    <row r="2" spans="1:3">
      <c r="A2" s="318"/>
      <c r="B2" s="255"/>
      <c r="C2" s="319"/>
    </row>
    <row r="3" spans="1:3" ht="13.5" customHeight="1">
      <c r="A3" s="318"/>
      <c r="B3" s="255"/>
      <c r="C3" s="319"/>
    </row>
    <row r="4" spans="1:3" ht="13.5" customHeight="1">
      <c r="A4" s="318"/>
      <c r="B4" s="255"/>
      <c r="C4" s="319"/>
    </row>
    <row r="5" spans="1:3" ht="14.25" customHeight="1">
      <c r="A5" s="318"/>
      <c r="B5" s="256"/>
      <c r="C5" s="319"/>
    </row>
    <row r="6" spans="1:3" ht="14.25" customHeight="1">
      <c r="A6" s="318"/>
      <c r="B6" s="256"/>
      <c r="C6" s="319"/>
    </row>
    <row r="7" spans="1:3" ht="13.5" customHeight="1">
      <c r="A7" s="318"/>
      <c r="B7" s="256"/>
      <c r="C7" s="319"/>
    </row>
    <row r="8" spans="1:3" ht="18.75" customHeight="1">
      <c r="A8" s="318"/>
      <c r="B8" s="257" t="s">
        <v>418</v>
      </c>
      <c r="C8" s="319"/>
    </row>
    <row r="9" spans="1:3" ht="18">
      <c r="A9" s="887" t="s">
        <v>419</v>
      </c>
      <c r="B9" s="888"/>
      <c r="C9" s="889"/>
    </row>
    <row r="10" spans="1:3" ht="18.75" thickBot="1">
      <c r="A10" s="320"/>
      <c r="B10" s="314"/>
      <c r="C10" s="321"/>
    </row>
    <row r="11" spans="1:3" ht="19.5" thickTop="1">
      <c r="A11" s="890" t="s">
        <v>880</v>
      </c>
      <c r="B11" s="891"/>
      <c r="C11" s="892"/>
    </row>
    <row r="12" spans="1:3" ht="18.75">
      <c r="A12" s="893" t="s">
        <v>881</v>
      </c>
      <c r="B12" s="894"/>
      <c r="C12" s="895"/>
    </row>
    <row r="13" spans="1:3" ht="48" customHeight="1">
      <c r="A13" s="896" t="s">
        <v>882</v>
      </c>
      <c r="B13" s="897"/>
      <c r="C13" s="898"/>
    </row>
    <row r="14" spans="1:3" ht="28.5">
      <c r="A14" s="385"/>
      <c r="B14" s="258"/>
      <c r="C14" s="386"/>
    </row>
    <row r="15" spans="1:3" ht="28.5">
      <c r="A15" s="385"/>
      <c r="B15" s="285" t="s">
        <v>884</v>
      </c>
      <c r="C15" s="386"/>
    </row>
    <row r="16" spans="1:3" ht="16.5" customHeight="1">
      <c r="A16" s="385"/>
      <c r="B16" s="258"/>
      <c r="C16" s="386"/>
    </row>
    <row r="17" spans="1:3" s="260" customFormat="1" ht="23.25" customHeight="1" thickBot="1">
      <c r="A17" s="899" t="s">
        <v>883</v>
      </c>
      <c r="B17" s="900"/>
      <c r="C17" s="901"/>
    </row>
    <row r="18" spans="1:3" ht="19.5" thickTop="1">
      <c r="A18" s="322"/>
      <c r="B18" s="253"/>
      <c r="C18" s="387"/>
    </row>
    <row r="19" spans="1:3" ht="15.75">
      <c r="A19" s="388" t="s">
        <v>422</v>
      </c>
      <c r="B19" s="249"/>
      <c r="C19" s="389" t="s">
        <v>979</v>
      </c>
    </row>
    <row r="20" spans="1:3" ht="15.75">
      <c r="A20" s="323"/>
      <c r="B20" s="249"/>
      <c r="C20" s="390"/>
    </row>
    <row r="21" spans="1:3" ht="16.5">
      <c r="A21" s="885" t="s">
        <v>981</v>
      </c>
      <c r="B21" s="886"/>
      <c r="C21" s="390" t="s">
        <v>978</v>
      </c>
    </row>
    <row r="22" spans="1:3" ht="15.75">
      <c r="A22" s="323"/>
      <c r="B22" s="249"/>
      <c r="C22" s="390"/>
    </row>
    <row r="23" spans="1:3" ht="15.75">
      <c r="A23" s="391" t="s">
        <v>986</v>
      </c>
      <c r="B23" s="250"/>
      <c r="C23" s="390" t="s">
        <v>986</v>
      </c>
    </row>
    <row r="24" spans="1:3" ht="15.75">
      <c r="A24" s="325"/>
      <c r="B24" s="250"/>
      <c r="C24" s="390"/>
    </row>
    <row r="25" spans="1:3" ht="15.75">
      <c r="A25" s="391" t="s">
        <v>980</v>
      </c>
      <c r="B25" s="250"/>
      <c r="C25" s="390" t="s">
        <v>980</v>
      </c>
    </row>
    <row r="26" spans="1:3" ht="15.75">
      <c r="A26" s="323"/>
      <c r="B26" s="250"/>
      <c r="C26" s="390"/>
    </row>
    <row r="27" spans="1:3" ht="15.75">
      <c r="A27" s="323"/>
      <c r="B27" s="249"/>
      <c r="C27" s="390" t="s">
        <v>421</v>
      </c>
    </row>
    <row r="28" spans="1:3" ht="16.5">
      <c r="A28" s="323"/>
      <c r="B28" s="382" t="s">
        <v>982</v>
      </c>
      <c r="C28" s="324"/>
    </row>
    <row r="29" spans="1:3" ht="16.5">
      <c r="A29" s="323"/>
      <c r="B29" s="383"/>
      <c r="C29" s="324"/>
    </row>
    <row r="30" spans="1:3" ht="16.5">
      <c r="A30" s="323"/>
      <c r="B30" s="383" t="s">
        <v>983</v>
      </c>
      <c r="C30" s="324"/>
    </row>
    <row r="31" spans="1:3" ht="16.5">
      <c r="A31" s="323"/>
      <c r="B31" s="383"/>
      <c r="C31" s="324"/>
    </row>
    <row r="32" spans="1:3" ht="16.5">
      <c r="A32" s="323"/>
      <c r="B32" s="251" t="s">
        <v>985</v>
      </c>
      <c r="C32" s="324"/>
    </row>
    <row r="33" spans="1:3" ht="16.5">
      <c r="A33" s="323"/>
      <c r="B33" s="251"/>
      <c r="C33" s="324"/>
    </row>
    <row r="34" spans="1:3" ht="16.5">
      <c r="A34" s="323"/>
      <c r="B34" s="251" t="s">
        <v>420</v>
      </c>
      <c r="C34" s="324"/>
    </row>
    <row r="35" spans="1:3" ht="16.5">
      <c r="A35" s="323"/>
      <c r="B35" s="251"/>
      <c r="C35" s="324"/>
    </row>
    <row r="36" spans="1:3" ht="16.5">
      <c r="A36" s="323"/>
      <c r="B36" s="383" t="s">
        <v>421</v>
      </c>
      <c r="C36" s="324"/>
    </row>
    <row r="37" spans="1:3" ht="18">
      <c r="A37" s="326"/>
      <c r="B37" s="251"/>
      <c r="C37" s="327"/>
    </row>
    <row r="38" spans="1:3" ht="16.5">
      <c r="A38" s="328"/>
      <c r="B38" s="252" t="s">
        <v>984</v>
      </c>
      <c r="C38" s="329"/>
    </row>
    <row r="39" spans="1:3" ht="13.5" customHeight="1">
      <c r="A39" s="330"/>
      <c r="B39" s="384"/>
      <c r="C39" s="331"/>
    </row>
  </sheetData>
  <mergeCells count="6">
    <mergeCell ref="A21:B21"/>
    <mergeCell ref="A9:C9"/>
    <mergeCell ref="A11:C11"/>
    <mergeCell ref="A12:C12"/>
    <mergeCell ref="A13:C13"/>
    <mergeCell ref="A17:C1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581"/>
  <sheetViews>
    <sheetView view="pageBreakPreview" topLeftCell="A541" zoomScaleNormal="100" zoomScaleSheetLayoutView="100" workbookViewId="0">
      <selection activeCell="B569" sqref="B569"/>
    </sheetView>
  </sheetViews>
  <sheetFormatPr defaultRowHeight="12.75"/>
  <cols>
    <col min="1" max="1" width="5.140625" style="770" customWidth="1"/>
    <col min="2" max="2" width="46.28515625" style="771" customWidth="1"/>
    <col min="3" max="3" width="5.5703125" style="772" customWidth="1"/>
    <col min="4" max="4" width="5" style="772" customWidth="1"/>
    <col min="5" max="5" width="11.28515625" style="630" customWidth="1"/>
    <col min="6" max="6" width="16.85546875" style="773" customWidth="1"/>
    <col min="7" max="7" width="9.42578125" style="723" bestFit="1" customWidth="1"/>
    <col min="8" max="8" width="13.42578125" style="723" bestFit="1" customWidth="1"/>
    <col min="9" max="9" width="9.140625" style="723"/>
    <col min="10" max="10" width="12.7109375" style="723" customWidth="1"/>
    <col min="11" max="256" width="9.140625" style="723"/>
    <col min="257" max="257" width="5.5703125" style="723" customWidth="1"/>
    <col min="258" max="258" width="41.85546875" style="723" customWidth="1"/>
    <col min="259" max="259" width="9.140625" style="723" customWidth="1"/>
    <col min="260" max="260" width="5.7109375" style="723" customWidth="1"/>
    <col min="261" max="261" width="13.140625" style="723" customWidth="1"/>
    <col min="262" max="262" width="15.7109375" style="723" customWidth="1"/>
    <col min="263" max="263" width="9.140625" style="723"/>
    <col min="264" max="264" width="13.28515625" style="723" bestFit="1" customWidth="1"/>
    <col min="265" max="265" width="9.140625" style="723"/>
    <col min="266" max="266" width="12.7109375" style="723" customWidth="1"/>
    <col min="267" max="512" width="9.140625" style="723"/>
    <col min="513" max="513" width="5.5703125" style="723" customWidth="1"/>
    <col min="514" max="514" width="41.85546875" style="723" customWidth="1"/>
    <col min="515" max="515" width="9.140625" style="723" customWidth="1"/>
    <col min="516" max="516" width="5.7109375" style="723" customWidth="1"/>
    <col min="517" max="517" width="13.140625" style="723" customWidth="1"/>
    <col min="518" max="518" width="15.7109375" style="723" customWidth="1"/>
    <col min="519" max="519" width="9.140625" style="723"/>
    <col min="520" max="520" width="13.28515625" style="723" bestFit="1" customWidth="1"/>
    <col min="521" max="521" width="9.140625" style="723"/>
    <col min="522" max="522" width="12.7109375" style="723" customWidth="1"/>
    <col min="523" max="768" width="9.140625" style="723"/>
    <col min="769" max="769" width="5.5703125" style="723" customWidth="1"/>
    <col min="770" max="770" width="41.85546875" style="723" customWidth="1"/>
    <col min="771" max="771" width="9.140625" style="723" customWidth="1"/>
    <col min="772" max="772" width="5.7109375" style="723" customWidth="1"/>
    <col min="773" max="773" width="13.140625" style="723" customWidth="1"/>
    <col min="774" max="774" width="15.7109375" style="723" customWidth="1"/>
    <col min="775" max="775" width="9.140625" style="723"/>
    <col min="776" max="776" width="13.28515625" style="723" bestFit="1" customWidth="1"/>
    <col min="777" max="777" width="9.140625" style="723"/>
    <col min="778" max="778" width="12.7109375" style="723" customWidth="1"/>
    <col min="779" max="1024" width="9.140625" style="723"/>
    <col min="1025" max="1025" width="5.5703125" style="723" customWidth="1"/>
    <col min="1026" max="1026" width="41.85546875" style="723" customWidth="1"/>
    <col min="1027" max="1027" width="9.140625" style="723" customWidth="1"/>
    <col min="1028" max="1028" width="5.7109375" style="723" customWidth="1"/>
    <col min="1029" max="1029" width="13.140625" style="723" customWidth="1"/>
    <col min="1030" max="1030" width="15.7109375" style="723" customWidth="1"/>
    <col min="1031" max="1031" width="9.140625" style="723"/>
    <col min="1032" max="1032" width="13.28515625" style="723" bestFit="1" customWidth="1"/>
    <col min="1033" max="1033" width="9.140625" style="723"/>
    <col min="1034" max="1034" width="12.7109375" style="723" customWidth="1"/>
    <col min="1035" max="1280" width="9.140625" style="723"/>
    <col min="1281" max="1281" width="5.5703125" style="723" customWidth="1"/>
    <col min="1282" max="1282" width="41.85546875" style="723" customWidth="1"/>
    <col min="1283" max="1283" width="9.140625" style="723" customWidth="1"/>
    <col min="1284" max="1284" width="5.7109375" style="723" customWidth="1"/>
    <col min="1285" max="1285" width="13.140625" style="723" customWidth="1"/>
    <col min="1286" max="1286" width="15.7109375" style="723" customWidth="1"/>
    <col min="1287" max="1287" width="9.140625" style="723"/>
    <col min="1288" max="1288" width="13.28515625" style="723" bestFit="1" customWidth="1"/>
    <col min="1289" max="1289" width="9.140625" style="723"/>
    <col min="1290" max="1290" width="12.7109375" style="723" customWidth="1"/>
    <col min="1291" max="1536" width="9.140625" style="723"/>
    <col min="1537" max="1537" width="5.5703125" style="723" customWidth="1"/>
    <col min="1538" max="1538" width="41.85546875" style="723" customWidth="1"/>
    <col min="1539" max="1539" width="9.140625" style="723" customWidth="1"/>
    <col min="1540" max="1540" width="5.7109375" style="723" customWidth="1"/>
    <col min="1541" max="1541" width="13.140625" style="723" customWidth="1"/>
    <col min="1542" max="1542" width="15.7109375" style="723" customWidth="1"/>
    <col min="1543" max="1543" width="9.140625" style="723"/>
    <col min="1544" max="1544" width="13.28515625" style="723" bestFit="1" customWidth="1"/>
    <col min="1545" max="1545" width="9.140625" style="723"/>
    <col min="1546" max="1546" width="12.7109375" style="723" customWidth="1"/>
    <col min="1547" max="1792" width="9.140625" style="723"/>
    <col min="1793" max="1793" width="5.5703125" style="723" customWidth="1"/>
    <col min="1794" max="1794" width="41.85546875" style="723" customWidth="1"/>
    <col min="1795" max="1795" width="9.140625" style="723" customWidth="1"/>
    <col min="1796" max="1796" width="5.7109375" style="723" customWidth="1"/>
    <col min="1797" max="1797" width="13.140625" style="723" customWidth="1"/>
    <col min="1798" max="1798" width="15.7109375" style="723" customWidth="1"/>
    <col min="1799" max="1799" width="9.140625" style="723"/>
    <col min="1800" max="1800" width="13.28515625" style="723" bestFit="1" customWidth="1"/>
    <col min="1801" max="1801" width="9.140625" style="723"/>
    <col min="1802" max="1802" width="12.7109375" style="723" customWidth="1"/>
    <col min="1803" max="2048" width="9.140625" style="723"/>
    <col min="2049" max="2049" width="5.5703125" style="723" customWidth="1"/>
    <col min="2050" max="2050" width="41.85546875" style="723" customWidth="1"/>
    <col min="2051" max="2051" width="9.140625" style="723" customWidth="1"/>
    <col min="2052" max="2052" width="5.7109375" style="723" customWidth="1"/>
    <col min="2053" max="2053" width="13.140625" style="723" customWidth="1"/>
    <col min="2054" max="2054" width="15.7109375" style="723" customWidth="1"/>
    <col min="2055" max="2055" width="9.140625" style="723"/>
    <col min="2056" max="2056" width="13.28515625" style="723" bestFit="1" customWidth="1"/>
    <col min="2057" max="2057" width="9.140625" style="723"/>
    <col min="2058" max="2058" width="12.7109375" style="723" customWidth="1"/>
    <col min="2059" max="2304" width="9.140625" style="723"/>
    <col min="2305" max="2305" width="5.5703125" style="723" customWidth="1"/>
    <col min="2306" max="2306" width="41.85546875" style="723" customWidth="1"/>
    <col min="2307" max="2307" width="9.140625" style="723" customWidth="1"/>
    <col min="2308" max="2308" width="5.7109375" style="723" customWidth="1"/>
    <col min="2309" max="2309" width="13.140625" style="723" customWidth="1"/>
    <col min="2310" max="2310" width="15.7109375" style="723" customWidth="1"/>
    <col min="2311" max="2311" width="9.140625" style="723"/>
    <col min="2312" max="2312" width="13.28515625" style="723" bestFit="1" customWidth="1"/>
    <col min="2313" max="2313" width="9.140625" style="723"/>
    <col min="2314" max="2314" width="12.7109375" style="723" customWidth="1"/>
    <col min="2315" max="2560" width="9.140625" style="723"/>
    <col min="2561" max="2561" width="5.5703125" style="723" customWidth="1"/>
    <col min="2562" max="2562" width="41.85546875" style="723" customWidth="1"/>
    <col min="2563" max="2563" width="9.140625" style="723" customWidth="1"/>
    <col min="2564" max="2564" width="5.7109375" style="723" customWidth="1"/>
    <col min="2565" max="2565" width="13.140625" style="723" customWidth="1"/>
    <col min="2566" max="2566" width="15.7109375" style="723" customWidth="1"/>
    <col min="2567" max="2567" width="9.140625" style="723"/>
    <col min="2568" max="2568" width="13.28515625" style="723" bestFit="1" customWidth="1"/>
    <col min="2569" max="2569" width="9.140625" style="723"/>
    <col min="2570" max="2570" width="12.7109375" style="723" customWidth="1"/>
    <col min="2571" max="2816" width="9.140625" style="723"/>
    <col min="2817" max="2817" width="5.5703125" style="723" customWidth="1"/>
    <col min="2818" max="2818" width="41.85546875" style="723" customWidth="1"/>
    <col min="2819" max="2819" width="9.140625" style="723" customWidth="1"/>
    <col min="2820" max="2820" width="5.7109375" style="723" customWidth="1"/>
    <col min="2821" max="2821" width="13.140625" style="723" customWidth="1"/>
    <col min="2822" max="2822" width="15.7109375" style="723" customWidth="1"/>
    <col min="2823" max="2823" width="9.140625" style="723"/>
    <col min="2824" max="2824" width="13.28515625" style="723" bestFit="1" customWidth="1"/>
    <col min="2825" max="2825" width="9.140625" style="723"/>
    <col min="2826" max="2826" width="12.7109375" style="723" customWidth="1"/>
    <col min="2827" max="3072" width="9.140625" style="723"/>
    <col min="3073" max="3073" width="5.5703125" style="723" customWidth="1"/>
    <col min="3074" max="3074" width="41.85546875" style="723" customWidth="1"/>
    <col min="3075" max="3075" width="9.140625" style="723" customWidth="1"/>
    <col min="3076" max="3076" width="5.7109375" style="723" customWidth="1"/>
    <col min="3077" max="3077" width="13.140625" style="723" customWidth="1"/>
    <col min="3078" max="3078" width="15.7109375" style="723" customWidth="1"/>
    <col min="3079" max="3079" width="9.140625" style="723"/>
    <col min="3080" max="3080" width="13.28515625" style="723" bestFit="1" customWidth="1"/>
    <col min="3081" max="3081" width="9.140625" style="723"/>
    <col min="3082" max="3082" width="12.7109375" style="723" customWidth="1"/>
    <col min="3083" max="3328" width="9.140625" style="723"/>
    <col min="3329" max="3329" width="5.5703125" style="723" customWidth="1"/>
    <col min="3330" max="3330" width="41.85546875" style="723" customWidth="1"/>
    <col min="3331" max="3331" width="9.140625" style="723" customWidth="1"/>
    <col min="3332" max="3332" width="5.7109375" style="723" customWidth="1"/>
    <col min="3333" max="3333" width="13.140625" style="723" customWidth="1"/>
    <col min="3334" max="3334" width="15.7109375" style="723" customWidth="1"/>
    <col min="3335" max="3335" width="9.140625" style="723"/>
    <col min="3336" max="3336" width="13.28515625" style="723" bestFit="1" customWidth="1"/>
    <col min="3337" max="3337" width="9.140625" style="723"/>
    <col min="3338" max="3338" width="12.7109375" style="723" customWidth="1"/>
    <col min="3339" max="3584" width="9.140625" style="723"/>
    <col min="3585" max="3585" width="5.5703125" style="723" customWidth="1"/>
    <col min="3586" max="3586" width="41.85546875" style="723" customWidth="1"/>
    <col min="3587" max="3587" width="9.140625" style="723" customWidth="1"/>
    <col min="3588" max="3588" width="5.7109375" style="723" customWidth="1"/>
    <col min="3589" max="3589" width="13.140625" style="723" customWidth="1"/>
    <col min="3590" max="3590" width="15.7109375" style="723" customWidth="1"/>
    <col min="3591" max="3591" width="9.140625" style="723"/>
    <col min="3592" max="3592" width="13.28515625" style="723" bestFit="1" customWidth="1"/>
    <col min="3593" max="3593" width="9.140625" style="723"/>
    <col min="3594" max="3594" width="12.7109375" style="723" customWidth="1"/>
    <col min="3595" max="3840" width="9.140625" style="723"/>
    <col min="3841" max="3841" width="5.5703125" style="723" customWidth="1"/>
    <col min="3842" max="3842" width="41.85546875" style="723" customWidth="1"/>
    <col min="3843" max="3843" width="9.140625" style="723" customWidth="1"/>
    <col min="3844" max="3844" width="5.7109375" style="723" customWidth="1"/>
    <col min="3845" max="3845" width="13.140625" style="723" customWidth="1"/>
    <col min="3846" max="3846" width="15.7109375" style="723" customWidth="1"/>
    <col min="3847" max="3847" width="9.140625" style="723"/>
    <col min="3848" max="3848" width="13.28515625" style="723" bestFit="1" customWidth="1"/>
    <col min="3849" max="3849" width="9.140625" style="723"/>
    <col min="3850" max="3850" width="12.7109375" style="723" customWidth="1"/>
    <col min="3851" max="4096" width="9.140625" style="723"/>
    <col min="4097" max="4097" width="5.5703125" style="723" customWidth="1"/>
    <col min="4098" max="4098" width="41.85546875" style="723" customWidth="1"/>
    <col min="4099" max="4099" width="9.140625" style="723" customWidth="1"/>
    <col min="4100" max="4100" width="5.7109375" style="723" customWidth="1"/>
    <col min="4101" max="4101" width="13.140625" style="723" customWidth="1"/>
    <col min="4102" max="4102" width="15.7109375" style="723" customWidth="1"/>
    <col min="4103" max="4103" width="9.140625" style="723"/>
    <col min="4104" max="4104" width="13.28515625" style="723" bestFit="1" customWidth="1"/>
    <col min="4105" max="4105" width="9.140625" style="723"/>
    <col min="4106" max="4106" width="12.7109375" style="723" customWidth="1"/>
    <col min="4107" max="4352" width="9.140625" style="723"/>
    <col min="4353" max="4353" width="5.5703125" style="723" customWidth="1"/>
    <col min="4354" max="4354" width="41.85546875" style="723" customWidth="1"/>
    <col min="4355" max="4355" width="9.140625" style="723" customWidth="1"/>
    <col min="4356" max="4356" width="5.7109375" style="723" customWidth="1"/>
    <col min="4357" max="4357" width="13.140625" style="723" customWidth="1"/>
    <col min="4358" max="4358" width="15.7109375" style="723" customWidth="1"/>
    <col min="4359" max="4359" width="9.140625" style="723"/>
    <col min="4360" max="4360" width="13.28515625" style="723" bestFit="1" customWidth="1"/>
    <col min="4361" max="4361" width="9.140625" style="723"/>
    <col min="4362" max="4362" width="12.7109375" style="723" customWidth="1"/>
    <col min="4363" max="4608" width="9.140625" style="723"/>
    <col min="4609" max="4609" width="5.5703125" style="723" customWidth="1"/>
    <col min="4610" max="4610" width="41.85546875" style="723" customWidth="1"/>
    <col min="4611" max="4611" width="9.140625" style="723" customWidth="1"/>
    <col min="4612" max="4612" width="5.7109375" style="723" customWidth="1"/>
    <col min="4613" max="4613" width="13.140625" style="723" customWidth="1"/>
    <col min="4614" max="4614" width="15.7109375" style="723" customWidth="1"/>
    <col min="4615" max="4615" width="9.140625" style="723"/>
    <col min="4616" max="4616" width="13.28515625" style="723" bestFit="1" customWidth="1"/>
    <col min="4617" max="4617" width="9.140625" style="723"/>
    <col min="4618" max="4618" width="12.7109375" style="723" customWidth="1"/>
    <col min="4619" max="4864" width="9.140625" style="723"/>
    <col min="4865" max="4865" width="5.5703125" style="723" customWidth="1"/>
    <col min="4866" max="4866" width="41.85546875" style="723" customWidth="1"/>
    <col min="4867" max="4867" width="9.140625" style="723" customWidth="1"/>
    <col min="4868" max="4868" width="5.7109375" style="723" customWidth="1"/>
    <col min="4869" max="4869" width="13.140625" style="723" customWidth="1"/>
    <col min="4870" max="4870" width="15.7109375" style="723" customWidth="1"/>
    <col min="4871" max="4871" width="9.140625" style="723"/>
    <col min="4872" max="4872" width="13.28515625" style="723" bestFit="1" customWidth="1"/>
    <col min="4873" max="4873" width="9.140625" style="723"/>
    <col min="4874" max="4874" width="12.7109375" style="723" customWidth="1"/>
    <col min="4875" max="5120" width="9.140625" style="723"/>
    <col min="5121" max="5121" width="5.5703125" style="723" customWidth="1"/>
    <col min="5122" max="5122" width="41.85546875" style="723" customWidth="1"/>
    <col min="5123" max="5123" width="9.140625" style="723" customWidth="1"/>
    <col min="5124" max="5124" width="5.7109375" style="723" customWidth="1"/>
    <col min="5125" max="5125" width="13.140625" style="723" customWidth="1"/>
    <col min="5126" max="5126" width="15.7109375" style="723" customWidth="1"/>
    <col min="5127" max="5127" width="9.140625" style="723"/>
    <col min="5128" max="5128" width="13.28515625" style="723" bestFit="1" customWidth="1"/>
    <col min="5129" max="5129" width="9.140625" style="723"/>
    <col min="5130" max="5130" width="12.7109375" style="723" customWidth="1"/>
    <col min="5131" max="5376" width="9.140625" style="723"/>
    <col min="5377" max="5377" width="5.5703125" style="723" customWidth="1"/>
    <col min="5378" max="5378" width="41.85546875" style="723" customWidth="1"/>
    <col min="5379" max="5379" width="9.140625" style="723" customWidth="1"/>
    <col min="5380" max="5380" width="5.7109375" style="723" customWidth="1"/>
    <col min="5381" max="5381" width="13.140625" style="723" customWidth="1"/>
    <col min="5382" max="5382" width="15.7109375" style="723" customWidth="1"/>
    <col min="5383" max="5383" width="9.140625" style="723"/>
    <col min="5384" max="5384" width="13.28515625" style="723" bestFit="1" customWidth="1"/>
    <col min="5385" max="5385" width="9.140625" style="723"/>
    <col min="5386" max="5386" width="12.7109375" style="723" customWidth="1"/>
    <col min="5387" max="5632" width="9.140625" style="723"/>
    <col min="5633" max="5633" width="5.5703125" style="723" customWidth="1"/>
    <col min="5634" max="5634" width="41.85546875" style="723" customWidth="1"/>
    <col min="5635" max="5635" width="9.140625" style="723" customWidth="1"/>
    <col min="5636" max="5636" width="5.7109375" style="723" customWidth="1"/>
    <col min="5637" max="5637" width="13.140625" style="723" customWidth="1"/>
    <col min="5638" max="5638" width="15.7109375" style="723" customWidth="1"/>
    <col min="5639" max="5639" width="9.140625" style="723"/>
    <col min="5640" max="5640" width="13.28515625" style="723" bestFit="1" customWidth="1"/>
    <col min="5641" max="5641" width="9.140625" style="723"/>
    <col min="5642" max="5642" width="12.7109375" style="723" customWidth="1"/>
    <col min="5643" max="5888" width="9.140625" style="723"/>
    <col min="5889" max="5889" width="5.5703125" style="723" customWidth="1"/>
    <col min="5890" max="5890" width="41.85546875" style="723" customWidth="1"/>
    <col min="5891" max="5891" width="9.140625" style="723" customWidth="1"/>
    <col min="5892" max="5892" width="5.7109375" style="723" customWidth="1"/>
    <col min="5893" max="5893" width="13.140625" style="723" customWidth="1"/>
    <col min="5894" max="5894" width="15.7109375" style="723" customWidth="1"/>
    <col min="5895" max="5895" width="9.140625" style="723"/>
    <col min="5896" max="5896" width="13.28515625" style="723" bestFit="1" customWidth="1"/>
    <col min="5897" max="5897" width="9.140625" style="723"/>
    <col min="5898" max="5898" width="12.7109375" style="723" customWidth="1"/>
    <col min="5899" max="6144" width="9.140625" style="723"/>
    <col min="6145" max="6145" width="5.5703125" style="723" customWidth="1"/>
    <col min="6146" max="6146" width="41.85546875" style="723" customWidth="1"/>
    <col min="6147" max="6147" width="9.140625" style="723" customWidth="1"/>
    <col min="6148" max="6148" width="5.7109375" style="723" customWidth="1"/>
    <col min="6149" max="6149" width="13.140625" style="723" customWidth="1"/>
    <col min="6150" max="6150" width="15.7109375" style="723" customWidth="1"/>
    <col min="6151" max="6151" width="9.140625" style="723"/>
    <col min="6152" max="6152" width="13.28515625" style="723" bestFit="1" customWidth="1"/>
    <col min="6153" max="6153" width="9.140625" style="723"/>
    <col min="6154" max="6154" width="12.7109375" style="723" customWidth="1"/>
    <col min="6155" max="6400" width="9.140625" style="723"/>
    <col min="6401" max="6401" width="5.5703125" style="723" customWidth="1"/>
    <col min="6402" max="6402" width="41.85546875" style="723" customWidth="1"/>
    <col min="6403" max="6403" width="9.140625" style="723" customWidth="1"/>
    <col min="6404" max="6404" width="5.7109375" style="723" customWidth="1"/>
    <col min="6405" max="6405" width="13.140625" style="723" customWidth="1"/>
    <col min="6406" max="6406" width="15.7109375" style="723" customWidth="1"/>
    <col min="6407" max="6407" width="9.140625" style="723"/>
    <col min="6408" max="6408" width="13.28515625" style="723" bestFit="1" customWidth="1"/>
    <col min="6409" max="6409" width="9.140625" style="723"/>
    <col min="6410" max="6410" width="12.7109375" style="723" customWidth="1"/>
    <col min="6411" max="6656" width="9.140625" style="723"/>
    <col min="6657" max="6657" width="5.5703125" style="723" customWidth="1"/>
    <col min="6658" max="6658" width="41.85546875" style="723" customWidth="1"/>
    <col min="6659" max="6659" width="9.140625" style="723" customWidth="1"/>
    <col min="6660" max="6660" width="5.7109375" style="723" customWidth="1"/>
    <col min="6661" max="6661" width="13.140625" style="723" customWidth="1"/>
    <col min="6662" max="6662" width="15.7109375" style="723" customWidth="1"/>
    <col min="6663" max="6663" width="9.140625" style="723"/>
    <col min="6664" max="6664" width="13.28515625" style="723" bestFit="1" customWidth="1"/>
    <col min="6665" max="6665" width="9.140625" style="723"/>
    <col min="6666" max="6666" width="12.7109375" style="723" customWidth="1"/>
    <col min="6667" max="6912" width="9.140625" style="723"/>
    <col min="6913" max="6913" width="5.5703125" style="723" customWidth="1"/>
    <col min="6914" max="6914" width="41.85546875" style="723" customWidth="1"/>
    <col min="6915" max="6915" width="9.140625" style="723" customWidth="1"/>
    <col min="6916" max="6916" width="5.7109375" style="723" customWidth="1"/>
    <col min="6917" max="6917" width="13.140625" style="723" customWidth="1"/>
    <col min="6918" max="6918" width="15.7109375" style="723" customWidth="1"/>
    <col min="6919" max="6919" width="9.140625" style="723"/>
    <col min="6920" max="6920" width="13.28515625" style="723" bestFit="1" customWidth="1"/>
    <col min="6921" max="6921" width="9.140625" style="723"/>
    <col min="6922" max="6922" width="12.7109375" style="723" customWidth="1"/>
    <col min="6923" max="7168" width="9.140625" style="723"/>
    <col min="7169" max="7169" width="5.5703125" style="723" customWidth="1"/>
    <col min="7170" max="7170" width="41.85546875" style="723" customWidth="1"/>
    <col min="7171" max="7171" width="9.140625" style="723" customWidth="1"/>
    <col min="7172" max="7172" width="5.7109375" style="723" customWidth="1"/>
    <col min="7173" max="7173" width="13.140625" style="723" customWidth="1"/>
    <col min="7174" max="7174" width="15.7109375" style="723" customWidth="1"/>
    <col min="7175" max="7175" width="9.140625" style="723"/>
    <col min="7176" max="7176" width="13.28515625" style="723" bestFit="1" customWidth="1"/>
    <col min="7177" max="7177" width="9.140625" style="723"/>
    <col min="7178" max="7178" width="12.7109375" style="723" customWidth="1"/>
    <col min="7179" max="7424" width="9.140625" style="723"/>
    <col min="7425" max="7425" width="5.5703125" style="723" customWidth="1"/>
    <col min="7426" max="7426" width="41.85546875" style="723" customWidth="1"/>
    <col min="7427" max="7427" width="9.140625" style="723" customWidth="1"/>
    <col min="7428" max="7428" width="5.7109375" style="723" customWidth="1"/>
    <col min="7429" max="7429" width="13.140625" style="723" customWidth="1"/>
    <col min="7430" max="7430" width="15.7109375" style="723" customWidth="1"/>
    <col min="7431" max="7431" width="9.140625" style="723"/>
    <col min="7432" max="7432" width="13.28515625" style="723" bestFit="1" customWidth="1"/>
    <col min="7433" max="7433" width="9.140625" style="723"/>
    <col min="7434" max="7434" width="12.7109375" style="723" customWidth="1"/>
    <col min="7435" max="7680" width="9.140625" style="723"/>
    <col min="7681" max="7681" width="5.5703125" style="723" customWidth="1"/>
    <col min="7682" max="7682" width="41.85546875" style="723" customWidth="1"/>
    <col min="7683" max="7683" width="9.140625" style="723" customWidth="1"/>
    <col min="7684" max="7684" width="5.7109375" style="723" customWidth="1"/>
    <col min="7685" max="7685" width="13.140625" style="723" customWidth="1"/>
    <col min="7686" max="7686" width="15.7109375" style="723" customWidth="1"/>
    <col min="7687" max="7687" width="9.140625" style="723"/>
    <col min="7688" max="7688" width="13.28515625" style="723" bestFit="1" customWidth="1"/>
    <col min="7689" max="7689" width="9.140625" style="723"/>
    <col min="7690" max="7690" width="12.7109375" style="723" customWidth="1"/>
    <col min="7691" max="7936" width="9.140625" style="723"/>
    <col min="7937" max="7937" width="5.5703125" style="723" customWidth="1"/>
    <col min="7938" max="7938" width="41.85546875" style="723" customWidth="1"/>
    <col min="7939" max="7939" width="9.140625" style="723" customWidth="1"/>
    <col min="7940" max="7940" width="5.7109375" style="723" customWidth="1"/>
    <col min="7941" max="7941" width="13.140625" style="723" customWidth="1"/>
    <col min="7942" max="7942" width="15.7109375" style="723" customWidth="1"/>
    <col min="7943" max="7943" width="9.140625" style="723"/>
    <col min="7944" max="7944" width="13.28515625" style="723" bestFit="1" customWidth="1"/>
    <col min="7945" max="7945" width="9.140625" style="723"/>
    <col min="7946" max="7946" width="12.7109375" style="723" customWidth="1"/>
    <col min="7947" max="8192" width="9.140625" style="723"/>
    <col min="8193" max="8193" width="5.5703125" style="723" customWidth="1"/>
    <col min="8194" max="8194" width="41.85546875" style="723" customWidth="1"/>
    <col min="8195" max="8195" width="9.140625" style="723" customWidth="1"/>
    <col min="8196" max="8196" width="5.7109375" style="723" customWidth="1"/>
    <col min="8197" max="8197" width="13.140625" style="723" customWidth="1"/>
    <col min="8198" max="8198" width="15.7109375" style="723" customWidth="1"/>
    <col min="8199" max="8199" width="9.140625" style="723"/>
    <col min="8200" max="8200" width="13.28515625" style="723" bestFit="1" customWidth="1"/>
    <col min="8201" max="8201" width="9.140625" style="723"/>
    <col min="8202" max="8202" width="12.7109375" style="723" customWidth="1"/>
    <col min="8203" max="8448" width="9.140625" style="723"/>
    <col min="8449" max="8449" width="5.5703125" style="723" customWidth="1"/>
    <col min="8450" max="8450" width="41.85546875" style="723" customWidth="1"/>
    <col min="8451" max="8451" width="9.140625" style="723" customWidth="1"/>
    <col min="8452" max="8452" width="5.7109375" style="723" customWidth="1"/>
    <col min="8453" max="8453" width="13.140625" style="723" customWidth="1"/>
    <col min="8454" max="8454" width="15.7109375" style="723" customWidth="1"/>
    <col min="8455" max="8455" width="9.140625" style="723"/>
    <col min="8456" max="8456" width="13.28515625" style="723" bestFit="1" customWidth="1"/>
    <col min="8457" max="8457" width="9.140625" style="723"/>
    <col min="8458" max="8458" width="12.7109375" style="723" customWidth="1"/>
    <col min="8459" max="8704" width="9.140625" style="723"/>
    <col min="8705" max="8705" width="5.5703125" style="723" customWidth="1"/>
    <col min="8706" max="8706" width="41.85546875" style="723" customWidth="1"/>
    <col min="8707" max="8707" width="9.140625" style="723" customWidth="1"/>
    <col min="8708" max="8708" width="5.7109375" style="723" customWidth="1"/>
    <col min="8709" max="8709" width="13.140625" style="723" customWidth="1"/>
    <col min="8710" max="8710" width="15.7109375" style="723" customWidth="1"/>
    <col min="8711" max="8711" width="9.140625" style="723"/>
    <col min="8712" max="8712" width="13.28515625" style="723" bestFit="1" customWidth="1"/>
    <col min="8713" max="8713" width="9.140625" style="723"/>
    <col min="8714" max="8714" width="12.7109375" style="723" customWidth="1"/>
    <col min="8715" max="8960" width="9.140625" style="723"/>
    <col min="8961" max="8961" width="5.5703125" style="723" customWidth="1"/>
    <col min="8962" max="8962" width="41.85546875" style="723" customWidth="1"/>
    <col min="8963" max="8963" width="9.140625" style="723" customWidth="1"/>
    <col min="8964" max="8964" width="5.7109375" style="723" customWidth="1"/>
    <col min="8965" max="8965" width="13.140625" style="723" customWidth="1"/>
    <col min="8966" max="8966" width="15.7109375" style="723" customWidth="1"/>
    <col min="8967" max="8967" width="9.140625" style="723"/>
    <col min="8968" max="8968" width="13.28515625" style="723" bestFit="1" customWidth="1"/>
    <col min="8969" max="8969" width="9.140625" style="723"/>
    <col min="8970" max="8970" width="12.7109375" style="723" customWidth="1"/>
    <col min="8971" max="9216" width="9.140625" style="723"/>
    <col min="9217" max="9217" width="5.5703125" style="723" customWidth="1"/>
    <col min="9218" max="9218" width="41.85546875" style="723" customWidth="1"/>
    <col min="9219" max="9219" width="9.140625" style="723" customWidth="1"/>
    <col min="9220" max="9220" width="5.7109375" style="723" customWidth="1"/>
    <col min="9221" max="9221" width="13.140625" style="723" customWidth="1"/>
    <col min="9222" max="9222" width="15.7109375" style="723" customWidth="1"/>
    <col min="9223" max="9223" width="9.140625" style="723"/>
    <col min="9224" max="9224" width="13.28515625" style="723" bestFit="1" customWidth="1"/>
    <col min="9225" max="9225" width="9.140625" style="723"/>
    <col min="9226" max="9226" width="12.7109375" style="723" customWidth="1"/>
    <col min="9227" max="9472" width="9.140625" style="723"/>
    <col min="9473" max="9473" width="5.5703125" style="723" customWidth="1"/>
    <col min="9474" max="9474" width="41.85546875" style="723" customWidth="1"/>
    <col min="9475" max="9475" width="9.140625" style="723" customWidth="1"/>
    <col min="9476" max="9476" width="5.7109375" style="723" customWidth="1"/>
    <col min="9477" max="9477" width="13.140625" style="723" customWidth="1"/>
    <col min="9478" max="9478" width="15.7109375" style="723" customWidth="1"/>
    <col min="9479" max="9479" width="9.140625" style="723"/>
    <col min="9480" max="9480" width="13.28515625" style="723" bestFit="1" customWidth="1"/>
    <col min="9481" max="9481" width="9.140625" style="723"/>
    <col min="9482" max="9482" width="12.7109375" style="723" customWidth="1"/>
    <col min="9483" max="9728" width="9.140625" style="723"/>
    <col min="9729" max="9729" width="5.5703125" style="723" customWidth="1"/>
    <col min="9730" max="9730" width="41.85546875" style="723" customWidth="1"/>
    <col min="9731" max="9731" width="9.140625" style="723" customWidth="1"/>
    <col min="9732" max="9732" width="5.7109375" style="723" customWidth="1"/>
    <col min="9733" max="9733" width="13.140625" style="723" customWidth="1"/>
    <col min="9734" max="9734" width="15.7109375" style="723" customWidth="1"/>
    <col min="9735" max="9735" width="9.140625" style="723"/>
    <col min="9736" max="9736" width="13.28515625" style="723" bestFit="1" customWidth="1"/>
    <col min="9737" max="9737" width="9.140625" style="723"/>
    <col min="9738" max="9738" width="12.7109375" style="723" customWidth="1"/>
    <col min="9739" max="9984" width="9.140625" style="723"/>
    <col min="9985" max="9985" width="5.5703125" style="723" customWidth="1"/>
    <col min="9986" max="9986" width="41.85546875" style="723" customWidth="1"/>
    <col min="9987" max="9987" width="9.140625" style="723" customWidth="1"/>
    <col min="9988" max="9988" width="5.7109375" style="723" customWidth="1"/>
    <col min="9989" max="9989" width="13.140625" style="723" customWidth="1"/>
    <col min="9990" max="9990" width="15.7109375" style="723" customWidth="1"/>
    <col min="9991" max="9991" width="9.140625" style="723"/>
    <col min="9992" max="9992" width="13.28515625" style="723" bestFit="1" customWidth="1"/>
    <col min="9993" max="9993" width="9.140625" style="723"/>
    <col min="9994" max="9994" width="12.7109375" style="723" customWidth="1"/>
    <col min="9995" max="10240" width="9.140625" style="723"/>
    <col min="10241" max="10241" width="5.5703125" style="723" customWidth="1"/>
    <col min="10242" max="10242" width="41.85546875" style="723" customWidth="1"/>
    <col min="10243" max="10243" width="9.140625" style="723" customWidth="1"/>
    <col min="10244" max="10244" width="5.7109375" style="723" customWidth="1"/>
    <col min="10245" max="10245" width="13.140625" style="723" customWidth="1"/>
    <col min="10246" max="10246" width="15.7109375" style="723" customWidth="1"/>
    <col min="10247" max="10247" width="9.140625" style="723"/>
    <col min="10248" max="10248" width="13.28515625" style="723" bestFit="1" customWidth="1"/>
    <col min="10249" max="10249" width="9.140625" style="723"/>
    <col min="10250" max="10250" width="12.7109375" style="723" customWidth="1"/>
    <col min="10251" max="10496" width="9.140625" style="723"/>
    <col min="10497" max="10497" width="5.5703125" style="723" customWidth="1"/>
    <col min="10498" max="10498" width="41.85546875" style="723" customWidth="1"/>
    <col min="10499" max="10499" width="9.140625" style="723" customWidth="1"/>
    <col min="10500" max="10500" width="5.7109375" style="723" customWidth="1"/>
    <col min="10501" max="10501" width="13.140625" style="723" customWidth="1"/>
    <col min="10502" max="10502" width="15.7109375" style="723" customWidth="1"/>
    <col min="10503" max="10503" width="9.140625" style="723"/>
    <col min="10504" max="10504" width="13.28515625" style="723" bestFit="1" customWidth="1"/>
    <col min="10505" max="10505" width="9.140625" style="723"/>
    <col min="10506" max="10506" width="12.7109375" style="723" customWidth="1"/>
    <col min="10507" max="10752" width="9.140625" style="723"/>
    <col min="10753" max="10753" width="5.5703125" style="723" customWidth="1"/>
    <col min="10754" max="10754" width="41.85546875" style="723" customWidth="1"/>
    <col min="10755" max="10755" width="9.140625" style="723" customWidth="1"/>
    <col min="10756" max="10756" width="5.7109375" style="723" customWidth="1"/>
    <col min="10757" max="10757" width="13.140625" style="723" customWidth="1"/>
    <col min="10758" max="10758" width="15.7109375" style="723" customWidth="1"/>
    <col min="10759" max="10759" width="9.140625" style="723"/>
    <col min="10760" max="10760" width="13.28515625" style="723" bestFit="1" customWidth="1"/>
    <col min="10761" max="10761" width="9.140625" style="723"/>
    <col min="10762" max="10762" width="12.7109375" style="723" customWidth="1"/>
    <col min="10763" max="11008" width="9.140625" style="723"/>
    <col min="11009" max="11009" width="5.5703125" style="723" customWidth="1"/>
    <col min="11010" max="11010" width="41.85546875" style="723" customWidth="1"/>
    <col min="11011" max="11011" width="9.140625" style="723" customWidth="1"/>
    <col min="11012" max="11012" width="5.7109375" style="723" customWidth="1"/>
    <col min="11013" max="11013" width="13.140625" style="723" customWidth="1"/>
    <col min="11014" max="11014" width="15.7109375" style="723" customWidth="1"/>
    <col min="11015" max="11015" width="9.140625" style="723"/>
    <col min="11016" max="11016" width="13.28515625" style="723" bestFit="1" customWidth="1"/>
    <col min="11017" max="11017" width="9.140625" style="723"/>
    <col min="11018" max="11018" width="12.7109375" style="723" customWidth="1"/>
    <col min="11019" max="11264" width="9.140625" style="723"/>
    <col min="11265" max="11265" width="5.5703125" style="723" customWidth="1"/>
    <col min="11266" max="11266" width="41.85546875" style="723" customWidth="1"/>
    <col min="11267" max="11267" width="9.140625" style="723" customWidth="1"/>
    <col min="11268" max="11268" width="5.7109375" style="723" customWidth="1"/>
    <col min="11269" max="11269" width="13.140625" style="723" customWidth="1"/>
    <col min="11270" max="11270" width="15.7109375" style="723" customWidth="1"/>
    <col min="11271" max="11271" width="9.140625" style="723"/>
    <col min="11272" max="11272" width="13.28515625" style="723" bestFit="1" customWidth="1"/>
    <col min="11273" max="11273" width="9.140625" style="723"/>
    <col min="11274" max="11274" width="12.7109375" style="723" customWidth="1"/>
    <col min="11275" max="11520" width="9.140625" style="723"/>
    <col min="11521" max="11521" width="5.5703125" style="723" customWidth="1"/>
    <col min="11522" max="11522" width="41.85546875" style="723" customWidth="1"/>
    <col min="11523" max="11523" width="9.140625" style="723" customWidth="1"/>
    <col min="11524" max="11524" width="5.7109375" style="723" customWidth="1"/>
    <col min="11525" max="11525" width="13.140625" style="723" customWidth="1"/>
    <col min="11526" max="11526" width="15.7109375" style="723" customWidth="1"/>
    <col min="11527" max="11527" width="9.140625" style="723"/>
    <col min="11528" max="11528" width="13.28515625" style="723" bestFit="1" customWidth="1"/>
    <col min="11529" max="11529" width="9.140625" style="723"/>
    <col min="11530" max="11530" width="12.7109375" style="723" customWidth="1"/>
    <col min="11531" max="11776" width="9.140625" style="723"/>
    <col min="11777" max="11777" width="5.5703125" style="723" customWidth="1"/>
    <col min="11778" max="11778" width="41.85546875" style="723" customWidth="1"/>
    <col min="11779" max="11779" width="9.140625" style="723" customWidth="1"/>
    <col min="11780" max="11780" width="5.7109375" style="723" customWidth="1"/>
    <col min="11781" max="11781" width="13.140625" style="723" customWidth="1"/>
    <col min="11782" max="11782" width="15.7109375" style="723" customWidth="1"/>
    <col min="11783" max="11783" width="9.140625" style="723"/>
    <col min="11784" max="11784" width="13.28515625" style="723" bestFit="1" customWidth="1"/>
    <col min="11785" max="11785" width="9.140625" style="723"/>
    <col min="11786" max="11786" width="12.7109375" style="723" customWidth="1"/>
    <col min="11787" max="12032" width="9.140625" style="723"/>
    <col min="12033" max="12033" width="5.5703125" style="723" customWidth="1"/>
    <col min="12034" max="12034" width="41.85546875" style="723" customWidth="1"/>
    <col min="12035" max="12035" width="9.140625" style="723" customWidth="1"/>
    <col min="12036" max="12036" width="5.7109375" style="723" customWidth="1"/>
    <col min="12037" max="12037" width="13.140625" style="723" customWidth="1"/>
    <col min="12038" max="12038" width="15.7109375" style="723" customWidth="1"/>
    <col min="12039" max="12039" width="9.140625" style="723"/>
    <col min="12040" max="12040" width="13.28515625" style="723" bestFit="1" customWidth="1"/>
    <col min="12041" max="12041" width="9.140625" style="723"/>
    <col min="12042" max="12042" width="12.7109375" style="723" customWidth="1"/>
    <col min="12043" max="12288" width="9.140625" style="723"/>
    <col min="12289" max="12289" width="5.5703125" style="723" customWidth="1"/>
    <col min="12290" max="12290" width="41.85546875" style="723" customWidth="1"/>
    <col min="12291" max="12291" width="9.140625" style="723" customWidth="1"/>
    <col min="12292" max="12292" width="5.7109375" style="723" customWidth="1"/>
    <col min="12293" max="12293" width="13.140625" style="723" customWidth="1"/>
    <col min="12294" max="12294" width="15.7109375" style="723" customWidth="1"/>
    <col min="12295" max="12295" width="9.140625" style="723"/>
    <col min="12296" max="12296" width="13.28515625" style="723" bestFit="1" customWidth="1"/>
    <col min="12297" max="12297" width="9.140625" style="723"/>
    <col min="12298" max="12298" width="12.7109375" style="723" customWidth="1"/>
    <col min="12299" max="12544" width="9.140625" style="723"/>
    <col min="12545" max="12545" width="5.5703125" style="723" customWidth="1"/>
    <col min="12546" max="12546" width="41.85546875" style="723" customWidth="1"/>
    <col min="12547" max="12547" width="9.140625" style="723" customWidth="1"/>
    <col min="12548" max="12548" width="5.7109375" style="723" customWidth="1"/>
    <col min="12549" max="12549" width="13.140625" style="723" customWidth="1"/>
    <col min="12550" max="12550" width="15.7109375" style="723" customWidth="1"/>
    <col min="12551" max="12551" width="9.140625" style="723"/>
    <col min="12552" max="12552" width="13.28515625" style="723" bestFit="1" customWidth="1"/>
    <col min="12553" max="12553" width="9.140625" style="723"/>
    <col min="12554" max="12554" width="12.7109375" style="723" customWidth="1"/>
    <col min="12555" max="12800" width="9.140625" style="723"/>
    <col min="12801" max="12801" width="5.5703125" style="723" customWidth="1"/>
    <col min="12802" max="12802" width="41.85546875" style="723" customWidth="1"/>
    <col min="12803" max="12803" width="9.140625" style="723" customWidth="1"/>
    <col min="12804" max="12804" width="5.7109375" style="723" customWidth="1"/>
    <col min="12805" max="12805" width="13.140625" style="723" customWidth="1"/>
    <col min="12806" max="12806" width="15.7109375" style="723" customWidth="1"/>
    <col min="12807" max="12807" width="9.140625" style="723"/>
    <col min="12808" max="12808" width="13.28515625" style="723" bestFit="1" customWidth="1"/>
    <col min="12809" max="12809" width="9.140625" style="723"/>
    <col min="12810" max="12810" width="12.7109375" style="723" customWidth="1"/>
    <col min="12811" max="13056" width="9.140625" style="723"/>
    <col min="13057" max="13057" width="5.5703125" style="723" customWidth="1"/>
    <col min="13058" max="13058" width="41.85546875" style="723" customWidth="1"/>
    <col min="13059" max="13059" width="9.140625" style="723" customWidth="1"/>
    <col min="13060" max="13060" width="5.7109375" style="723" customWidth="1"/>
    <col min="13061" max="13061" width="13.140625" style="723" customWidth="1"/>
    <col min="13062" max="13062" width="15.7109375" style="723" customWidth="1"/>
    <col min="13063" max="13063" width="9.140625" style="723"/>
    <col min="13064" max="13064" width="13.28515625" style="723" bestFit="1" customWidth="1"/>
    <col min="13065" max="13065" width="9.140625" style="723"/>
    <col min="13066" max="13066" width="12.7109375" style="723" customWidth="1"/>
    <col min="13067" max="13312" width="9.140625" style="723"/>
    <col min="13313" max="13313" width="5.5703125" style="723" customWidth="1"/>
    <col min="13314" max="13314" width="41.85546875" style="723" customWidth="1"/>
    <col min="13315" max="13315" width="9.140625" style="723" customWidth="1"/>
    <col min="13316" max="13316" width="5.7109375" style="723" customWidth="1"/>
    <col min="13317" max="13317" width="13.140625" style="723" customWidth="1"/>
    <col min="13318" max="13318" width="15.7109375" style="723" customWidth="1"/>
    <col min="13319" max="13319" width="9.140625" style="723"/>
    <col min="13320" max="13320" width="13.28515625" style="723" bestFit="1" customWidth="1"/>
    <col min="13321" max="13321" width="9.140625" style="723"/>
    <col min="13322" max="13322" width="12.7109375" style="723" customWidth="1"/>
    <col min="13323" max="13568" width="9.140625" style="723"/>
    <col min="13569" max="13569" width="5.5703125" style="723" customWidth="1"/>
    <col min="13570" max="13570" width="41.85546875" style="723" customWidth="1"/>
    <col min="13571" max="13571" width="9.140625" style="723" customWidth="1"/>
    <col min="13572" max="13572" width="5.7109375" style="723" customWidth="1"/>
    <col min="13573" max="13573" width="13.140625" style="723" customWidth="1"/>
    <col min="13574" max="13574" width="15.7109375" style="723" customWidth="1"/>
    <col min="13575" max="13575" width="9.140625" style="723"/>
    <col min="13576" max="13576" width="13.28515625" style="723" bestFit="1" customWidth="1"/>
    <col min="13577" max="13577" width="9.140625" style="723"/>
    <col min="13578" max="13578" width="12.7109375" style="723" customWidth="1"/>
    <col min="13579" max="13824" width="9.140625" style="723"/>
    <col min="13825" max="13825" width="5.5703125" style="723" customWidth="1"/>
    <col min="13826" max="13826" width="41.85546875" style="723" customWidth="1"/>
    <col min="13827" max="13827" width="9.140625" style="723" customWidth="1"/>
    <col min="13828" max="13828" width="5.7109375" style="723" customWidth="1"/>
    <col min="13829" max="13829" width="13.140625" style="723" customWidth="1"/>
    <col min="13830" max="13830" width="15.7109375" style="723" customWidth="1"/>
    <col min="13831" max="13831" width="9.140625" style="723"/>
    <col min="13832" max="13832" width="13.28515625" style="723" bestFit="1" customWidth="1"/>
    <col min="13833" max="13833" width="9.140625" style="723"/>
    <col min="13834" max="13834" width="12.7109375" style="723" customWidth="1"/>
    <col min="13835" max="14080" width="9.140625" style="723"/>
    <col min="14081" max="14081" width="5.5703125" style="723" customWidth="1"/>
    <col min="14082" max="14082" width="41.85546875" style="723" customWidth="1"/>
    <col min="14083" max="14083" width="9.140625" style="723" customWidth="1"/>
    <col min="14084" max="14084" width="5.7109375" style="723" customWidth="1"/>
    <col min="14085" max="14085" width="13.140625" style="723" customWidth="1"/>
    <col min="14086" max="14086" width="15.7109375" style="723" customWidth="1"/>
    <col min="14087" max="14087" width="9.140625" style="723"/>
    <col min="14088" max="14088" width="13.28515625" style="723" bestFit="1" customWidth="1"/>
    <col min="14089" max="14089" width="9.140625" style="723"/>
    <col min="14090" max="14090" width="12.7109375" style="723" customWidth="1"/>
    <col min="14091" max="14336" width="9.140625" style="723"/>
    <col min="14337" max="14337" width="5.5703125" style="723" customWidth="1"/>
    <col min="14338" max="14338" width="41.85546875" style="723" customWidth="1"/>
    <col min="14339" max="14339" width="9.140625" style="723" customWidth="1"/>
    <col min="14340" max="14340" width="5.7109375" style="723" customWidth="1"/>
    <col min="14341" max="14341" width="13.140625" style="723" customWidth="1"/>
    <col min="14342" max="14342" width="15.7109375" style="723" customWidth="1"/>
    <col min="14343" max="14343" width="9.140625" style="723"/>
    <col min="14344" max="14344" width="13.28515625" style="723" bestFit="1" customWidth="1"/>
    <col min="14345" max="14345" width="9.140625" style="723"/>
    <col min="14346" max="14346" width="12.7109375" style="723" customWidth="1"/>
    <col min="14347" max="14592" width="9.140625" style="723"/>
    <col min="14593" max="14593" width="5.5703125" style="723" customWidth="1"/>
    <col min="14594" max="14594" width="41.85546875" style="723" customWidth="1"/>
    <col min="14595" max="14595" width="9.140625" style="723" customWidth="1"/>
    <col min="14596" max="14596" width="5.7109375" style="723" customWidth="1"/>
    <col min="14597" max="14597" width="13.140625" style="723" customWidth="1"/>
    <col min="14598" max="14598" width="15.7109375" style="723" customWidth="1"/>
    <col min="14599" max="14599" width="9.140625" style="723"/>
    <col min="14600" max="14600" width="13.28515625" style="723" bestFit="1" customWidth="1"/>
    <col min="14601" max="14601" width="9.140625" style="723"/>
    <col min="14602" max="14602" width="12.7109375" style="723" customWidth="1"/>
    <col min="14603" max="14848" width="9.140625" style="723"/>
    <col min="14849" max="14849" width="5.5703125" style="723" customWidth="1"/>
    <col min="14850" max="14850" width="41.85546875" style="723" customWidth="1"/>
    <col min="14851" max="14851" width="9.140625" style="723" customWidth="1"/>
    <col min="14852" max="14852" width="5.7109375" style="723" customWidth="1"/>
    <col min="14853" max="14853" width="13.140625" style="723" customWidth="1"/>
    <col min="14854" max="14854" width="15.7109375" style="723" customWidth="1"/>
    <col min="14855" max="14855" width="9.140625" style="723"/>
    <col min="14856" max="14856" width="13.28515625" style="723" bestFit="1" customWidth="1"/>
    <col min="14857" max="14857" width="9.140625" style="723"/>
    <col min="14858" max="14858" width="12.7109375" style="723" customWidth="1"/>
    <col min="14859" max="15104" width="9.140625" style="723"/>
    <col min="15105" max="15105" width="5.5703125" style="723" customWidth="1"/>
    <col min="15106" max="15106" width="41.85546875" style="723" customWidth="1"/>
    <col min="15107" max="15107" width="9.140625" style="723" customWidth="1"/>
    <col min="15108" max="15108" width="5.7109375" style="723" customWidth="1"/>
    <col min="15109" max="15109" width="13.140625" style="723" customWidth="1"/>
    <col min="15110" max="15110" width="15.7109375" style="723" customWidth="1"/>
    <col min="15111" max="15111" width="9.140625" style="723"/>
    <col min="15112" max="15112" width="13.28515625" style="723" bestFit="1" customWidth="1"/>
    <col min="15113" max="15113" width="9.140625" style="723"/>
    <col min="15114" max="15114" width="12.7109375" style="723" customWidth="1"/>
    <col min="15115" max="15360" width="9.140625" style="723"/>
    <col min="15361" max="15361" width="5.5703125" style="723" customWidth="1"/>
    <col min="15362" max="15362" width="41.85546875" style="723" customWidth="1"/>
    <col min="15363" max="15363" width="9.140625" style="723" customWidth="1"/>
    <col min="15364" max="15364" width="5.7109375" style="723" customWidth="1"/>
    <col min="15365" max="15365" width="13.140625" style="723" customWidth="1"/>
    <col min="15366" max="15366" width="15.7109375" style="723" customWidth="1"/>
    <col min="15367" max="15367" width="9.140625" style="723"/>
    <col min="15368" max="15368" width="13.28515625" style="723" bestFit="1" customWidth="1"/>
    <col min="15369" max="15369" width="9.140625" style="723"/>
    <col min="15370" max="15370" width="12.7109375" style="723" customWidth="1"/>
    <col min="15371" max="15616" width="9.140625" style="723"/>
    <col min="15617" max="15617" width="5.5703125" style="723" customWidth="1"/>
    <col min="15618" max="15618" width="41.85546875" style="723" customWidth="1"/>
    <col min="15619" max="15619" width="9.140625" style="723" customWidth="1"/>
    <col min="15620" max="15620" width="5.7109375" style="723" customWidth="1"/>
    <col min="15621" max="15621" width="13.140625" style="723" customWidth="1"/>
    <col min="15622" max="15622" width="15.7109375" style="723" customWidth="1"/>
    <col min="15623" max="15623" width="9.140625" style="723"/>
    <col min="15624" max="15624" width="13.28515625" style="723" bestFit="1" customWidth="1"/>
    <col min="15625" max="15625" width="9.140625" style="723"/>
    <col min="15626" max="15626" width="12.7109375" style="723" customWidth="1"/>
    <col min="15627" max="15872" width="9.140625" style="723"/>
    <col min="15873" max="15873" width="5.5703125" style="723" customWidth="1"/>
    <col min="15874" max="15874" width="41.85546875" style="723" customWidth="1"/>
    <col min="15875" max="15875" width="9.140625" style="723" customWidth="1"/>
    <col min="15876" max="15876" width="5.7109375" style="723" customWidth="1"/>
    <col min="15877" max="15877" width="13.140625" style="723" customWidth="1"/>
    <col min="15878" max="15878" width="15.7109375" style="723" customWidth="1"/>
    <col min="15879" max="15879" width="9.140625" style="723"/>
    <col min="15880" max="15880" width="13.28515625" style="723" bestFit="1" customWidth="1"/>
    <col min="15881" max="15881" width="9.140625" style="723"/>
    <col min="15882" max="15882" width="12.7109375" style="723" customWidth="1"/>
    <col min="15883" max="16128" width="9.140625" style="723"/>
    <col min="16129" max="16129" width="5.5703125" style="723" customWidth="1"/>
    <col min="16130" max="16130" width="41.85546875" style="723" customWidth="1"/>
    <col min="16131" max="16131" width="9.140625" style="723" customWidth="1"/>
    <col min="16132" max="16132" width="5.7109375" style="723" customWidth="1"/>
    <col min="16133" max="16133" width="13.140625" style="723" customWidth="1"/>
    <col min="16134" max="16134" width="15.7109375" style="723" customWidth="1"/>
    <col min="16135" max="16135" width="9.140625" style="723"/>
    <col min="16136" max="16136" width="13.28515625" style="723" bestFit="1" customWidth="1"/>
    <col min="16137" max="16137" width="9.140625" style="723"/>
    <col min="16138" max="16138" width="12.7109375" style="723" customWidth="1"/>
    <col min="16139" max="16384" width="9.140625" style="723"/>
  </cols>
  <sheetData>
    <row r="1" spans="1:7">
      <c r="A1" s="406"/>
      <c r="B1" s="345"/>
      <c r="C1" s="346"/>
      <c r="D1" s="346"/>
      <c r="E1" s="341"/>
      <c r="F1" s="347"/>
    </row>
    <row r="2" spans="1:7">
      <c r="A2" s="348" t="s">
        <v>0</v>
      </c>
      <c r="B2" s="407" t="s">
        <v>1</v>
      </c>
      <c r="C2" s="349" t="s">
        <v>3</v>
      </c>
      <c r="D2" s="349" t="s">
        <v>2</v>
      </c>
      <c r="E2" s="87" t="s">
        <v>4</v>
      </c>
      <c r="F2" s="350" t="s">
        <v>5</v>
      </c>
    </row>
    <row r="3" spans="1:7">
      <c r="A3" s="402"/>
      <c r="B3" s="408"/>
      <c r="C3" s="403"/>
      <c r="D3" s="403"/>
      <c r="E3" s="88"/>
      <c r="F3" s="651"/>
    </row>
    <row r="4" spans="1:7">
      <c r="A4" s="402"/>
      <c r="B4" s="409" t="s">
        <v>1060</v>
      </c>
      <c r="C4" s="403"/>
      <c r="D4" s="403"/>
      <c r="E4" s="88"/>
      <c r="F4" s="651"/>
    </row>
    <row r="5" spans="1:7">
      <c r="A5" s="402"/>
      <c r="B5" s="408"/>
      <c r="C5" s="403"/>
      <c r="D5" s="403"/>
      <c r="E5" s="88"/>
      <c r="F5" s="651"/>
    </row>
    <row r="6" spans="1:7">
      <c r="A6" s="724"/>
      <c r="B6" s="725"/>
      <c r="C6" s="726"/>
      <c r="D6" s="726"/>
      <c r="E6" s="170"/>
      <c r="F6" s="727"/>
    </row>
    <row r="7" spans="1:7" s="241" customFormat="1">
      <c r="A7" s="377"/>
      <c r="B7" s="34" t="s">
        <v>271</v>
      </c>
      <c r="C7" s="116"/>
      <c r="D7" s="116"/>
      <c r="E7" s="352"/>
      <c r="F7" s="353"/>
      <c r="G7" s="573"/>
    </row>
    <row r="8" spans="1:7" s="241" customFormat="1">
      <c r="A8" s="377"/>
      <c r="B8" s="34"/>
      <c r="C8" s="116"/>
      <c r="D8" s="116"/>
      <c r="E8" s="352"/>
      <c r="F8" s="353"/>
      <c r="G8" s="573"/>
    </row>
    <row r="9" spans="1:7" s="241" customFormat="1" ht="38.25">
      <c r="A9" s="377"/>
      <c r="B9" s="609" t="s">
        <v>1070</v>
      </c>
      <c r="C9" s="116"/>
      <c r="D9" s="116"/>
      <c r="E9" s="352"/>
      <c r="F9" s="353"/>
      <c r="G9" s="573"/>
    </row>
    <row r="10" spans="1:7" s="241" customFormat="1">
      <c r="A10" s="377"/>
      <c r="B10" s="351"/>
      <c r="C10" s="116"/>
      <c r="D10" s="116"/>
      <c r="E10" s="352"/>
      <c r="F10" s="353"/>
      <c r="G10" s="573"/>
    </row>
    <row r="11" spans="1:7" s="241" customFormat="1">
      <c r="A11" s="377"/>
      <c r="B11" s="34" t="s">
        <v>987</v>
      </c>
      <c r="C11" s="116"/>
      <c r="D11" s="116"/>
      <c r="E11" s="352"/>
      <c r="F11" s="353"/>
      <c r="G11" s="573"/>
    </row>
    <row r="12" spans="1:7" s="241" customFormat="1">
      <c r="A12" s="377"/>
      <c r="B12" s="34"/>
      <c r="C12" s="116"/>
      <c r="D12" s="116"/>
      <c r="E12" s="352"/>
      <c r="F12" s="353"/>
      <c r="G12" s="573"/>
    </row>
    <row r="13" spans="1:7" s="241" customFormat="1">
      <c r="A13" s="377"/>
      <c r="B13" s="34" t="s">
        <v>988</v>
      </c>
      <c r="C13" s="116" t="s">
        <v>1052</v>
      </c>
      <c r="D13" s="116"/>
      <c r="E13" s="352"/>
      <c r="F13" s="353"/>
      <c r="G13" s="573"/>
    </row>
    <row r="14" spans="1:7" s="241" customFormat="1">
      <c r="A14" s="377"/>
      <c r="B14" s="34"/>
      <c r="C14" s="116"/>
      <c r="D14" s="116"/>
      <c r="E14" s="352"/>
      <c r="F14" s="353"/>
      <c r="G14" s="573"/>
    </row>
    <row r="15" spans="1:7" s="241" customFormat="1" ht="38.25">
      <c r="A15" s="377" t="s">
        <v>6</v>
      </c>
      <c r="B15" s="8" t="s">
        <v>1082</v>
      </c>
      <c r="C15" s="728" t="s">
        <v>1024</v>
      </c>
      <c r="D15" s="728">
        <v>1</v>
      </c>
      <c r="E15" s="352">
        <v>4500000</v>
      </c>
      <c r="F15" s="353"/>
      <c r="G15" s="573"/>
    </row>
    <row r="16" spans="1:7" s="241" customFormat="1">
      <c r="A16" s="377"/>
      <c r="B16" s="8"/>
      <c r="C16" s="116"/>
      <c r="D16" s="116"/>
      <c r="E16" s="352"/>
      <c r="F16" s="353"/>
      <c r="G16" s="573"/>
    </row>
    <row r="17" spans="1:7" s="241" customFormat="1">
      <c r="A17" s="299" t="s">
        <v>9</v>
      </c>
      <c r="B17" s="8" t="s">
        <v>274</v>
      </c>
      <c r="C17" s="116" t="s">
        <v>272</v>
      </c>
      <c r="D17" s="355">
        <v>0.03</v>
      </c>
      <c r="E17" s="352"/>
      <c r="F17" s="353"/>
      <c r="G17" s="573"/>
    </row>
    <row r="18" spans="1:7" s="241" customFormat="1">
      <c r="A18" s="299"/>
      <c r="B18" s="8"/>
      <c r="C18" s="116"/>
      <c r="D18" s="116"/>
      <c r="E18" s="352"/>
      <c r="F18" s="353"/>
      <c r="G18" s="573"/>
    </row>
    <row r="19" spans="1:7" s="241" customFormat="1">
      <c r="A19" s="299" t="s">
        <v>10</v>
      </c>
      <c r="B19" s="8" t="s">
        <v>275</v>
      </c>
      <c r="C19" s="116" t="s">
        <v>272</v>
      </c>
      <c r="D19" s="355">
        <v>0.02</v>
      </c>
      <c r="E19" s="352"/>
      <c r="F19" s="353"/>
      <c r="G19" s="573"/>
    </row>
    <row r="20" spans="1:7" s="241" customFormat="1">
      <c r="A20" s="377"/>
      <c r="B20" s="34"/>
      <c r="C20" s="116"/>
      <c r="D20" s="116"/>
      <c r="E20" s="352"/>
      <c r="F20" s="353"/>
      <c r="G20" s="573"/>
    </row>
    <row r="21" spans="1:7" s="241" customFormat="1">
      <c r="A21" s="377"/>
      <c r="B21" s="34" t="s">
        <v>989</v>
      </c>
      <c r="C21" s="116"/>
      <c r="D21" s="116"/>
      <c r="E21" s="352"/>
      <c r="F21" s="353"/>
      <c r="G21" s="573"/>
    </row>
    <row r="22" spans="1:7" s="241" customFormat="1">
      <c r="A22" s="377"/>
      <c r="B22" s="34"/>
      <c r="C22" s="116"/>
      <c r="D22" s="116"/>
      <c r="E22" s="352"/>
      <c r="F22" s="353"/>
      <c r="G22" s="573"/>
    </row>
    <row r="23" spans="1:7" s="241" customFormat="1" ht="76.5">
      <c r="A23" s="377" t="s">
        <v>11</v>
      </c>
      <c r="B23" s="8" t="s">
        <v>1083</v>
      </c>
      <c r="C23" s="728" t="s">
        <v>1024</v>
      </c>
      <c r="D23" s="728">
        <v>1</v>
      </c>
      <c r="E23" s="352">
        <v>10000000</v>
      </c>
      <c r="F23" s="353"/>
      <c r="G23" s="573"/>
    </row>
    <row r="24" spans="1:7" s="241" customFormat="1">
      <c r="A24" s="377"/>
      <c r="B24" s="8"/>
      <c r="C24" s="116"/>
      <c r="D24" s="116"/>
      <c r="E24" s="352"/>
      <c r="F24" s="353"/>
      <c r="G24" s="573"/>
    </row>
    <row r="25" spans="1:7" s="241" customFormat="1">
      <c r="A25" s="299" t="s">
        <v>12</v>
      </c>
      <c r="B25" s="8" t="s">
        <v>274</v>
      </c>
      <c r="C25" s="116" t="s">
        <v>272</v>
      </c>
      <c r="D25" s="355">
        <v>0.03</v>
      </c>
      <c r="E25" s="352"/>
      <c r="F25" s="353"/>
      <c r="G25" s="573"/>
    </row>
    <row r="26" spans="1:7" s="241" customFormat="1">
      <c r="A26" s="299"/>
      <c r="B26" s="8"/>
      <c r="C26" s="116"/>
      <c r="D26" s="116"/>
      <c r="E26" s="352"/>
      <c r="F26" s="353"/>
      <c r="G26" s="573"/>
    </row>
    <row r="27" spans="1:7" s="241" customFormat="1">
      <c r="A27" s="299" t="s">
        <v>13</v>
      </c>
      <c r="B27" s="8" t="s">
        <v>275</v>
      </c>
      <c r="C27" s="116" t="s">
        <v>272</v>
      </c>
      <c r="D27" s="355">
        <v>0.02</v>
      </c>
      <c r="E27" s="352"/>
      <c r="F27" s="353"/>
      <c r="G27" s="573"/>
    </row>
    <row r="28" spans="1:7" s="241" customFormat="1">
      <c r="A28" s="377"/>
      <c r="B28" s="34"/>
      <c r="C28" s="116"/>
      <c r="D28" s="116"/>
      <c r="E28" s="352"/>
      <c r="F28" s="353"/>
      <c r="G28" s="573"/>
    </row>
    <row r="29" spans="1:7" s="241" customFormat="1">
      <c r="A29" s="377"/>
      <c r="B29" s="34" t="s">
        <v>990</v>
      </c>
      <c r="C29" s="116"/>
      <c r="D29" s="116"/>
      <c r="E29" s="352"/>
      <c r="F29" s="353"/>
      <c r="G29" s="573"/>
    </row>
    <row r="30" spans="1:7" s="241" customFormat="1">
      <c r="A30" s="377"/>
      <c r="B30" s="34"/>
      <c r="C30" s="116"/>
      <c r="D30" s="116"/>
      <c r="E30" s="352"/>
      <c r="F30" s="353"/>
      <c r="G30" s="573"/>
    </row>
    <row r="31" spans="1:7" s="241" customFormat="1" ht="51">
      <c r="A31" s="377" t="s">
        <v>14</v>
      </c>
      <c r="B31" s="8" t="s">
        <v>1084</v>
      </c>
      <c r="C31" s="728" t="s">
        <v>1024</v>
      </c>
      <c r="D31" s="728">
        <v>1</v>
      </c>
      <c r="E31" s="352">
        <v>38000000</v>
      </c>
      <c r="F31" s="353"/>
      <c r="G31" s="573"/>
    </row>
    <row r="32" spans="1:7" s="241" customFormat="1">
      <c r="A32" s="377"/>
      <c r="B32" s="8"/>
      <c r="C32" s="116"/>
      <c r="D32" s="116"/>
      <c r="E32" s="352"/>
      <c r="F32" s="353"/>
      <c r="G32" s="573"/>
    </row>
    <row r="33" spans="1:7" s="241" customFormat="1">
      <c r="A33" s="299" t="s">
        <v>15</v>
      </c>
      <c r="B33" s="8" t="s">
        <v>274</v>
      </c>
      <c r="C33" s="116" t="s">
        <v>272</v>
      </c>
      <c r="D33" s="355">
        <v>0.05</v>
      </c>
      <c r="E33" s="352"/>
      <c r="F33" s="353"/>
      <c r="G33" s="573"/>
    </row>
    <row r="34" spans="1:7" s="241" customFormat="1">
      <c r="A34" s="299"/>
      <c r="B34" s="8"/>
      <c r="C34" s="116"/>
      <c r="D34" s="116"/>
      <c r="E34" s="352"/>
      <c r="F34" s="353"/>
      <c r="G34" s="573"/>
    </row>
    <row r="35" spans="1:7" s="241" customFormat="1">
      <c r="A35" s="299" t="s">
        <v>17</v>
      </c>
      <c r="B35" s="8" t="s">
        <v>275</v>
      </c>
      <c r="C35" s="116" t="s">
        <v>272</v>
      </c>
      <c r="D35" s="355">
        <v>0.02</v>
      </c>
      <c r="E35" s="352"/>
      <c r="F35" s="353"/>
      <c r="G35" s="573"/>
    </row>
    <row r="36" spans="1:7" s="241" customFormat="1">
      <c r="A36" s="377"/>
      <c r="B36" s="8"/>
      <c r="C36" s="116"/>
      <c r="D36" s="116"/>
      <c r="E36" s="352"/>
      <c r="F36" s="353"/>
      <c r="G36" s="573"/>
    </row>
    <row r="37" spans="1:7" s="241" customFormat="1">
      <c r="A37" s="377"/>
      <c r="B37" s="8"/>
      <c r="C37" s="116"/>
      <c r="D37" s="116"/>
      <c r="E37" s="352"/>
      <c r="F37" s="353"/>
      <c r="G37" s="573"/>
    </row>
    <row r="38" spans="1:7" s="241" customFormat="1">
      <c r="A38" s="377"/>
      <c r="B38" s="8"/>
      <c r="C38" s="116"/>
      <c r="D38" s="116"/>
      <c r="E38" s="352"/>
      <c r="F38" s="353"/>
      <c r="G38" s="573"/>
    </row>
    <row r="39" spans="1:7" s="241" customFormat="1">
      <c r="A39" s="377"/>
      <c r="B39" s="8"/>
      <c r="C39" s="116"/>
      <c r="D39" s="116"/>
      <c r="E39" s="352"/>
      <c r="F39" s="353"/>
      <c r="G39" s="573"/>
    </row>
    <row r="40" spans="1:7" s="241" customFormat="1">
      <c r="A40" s="377"/>
      <c r="B40" s="8"/>
      <c r="C40" s="116"/>
      <c r="D40" s="116"/>
      <c r="E40" s="352"/>
      <c r="F40" s="353"/>
      <c r="G40" s="573"/>
    </row>
    <row r="41" spans="1:7" s="241" customFormat="1" ht="13.5" thickBot="1">
      <c r="A41" s="418"/>
      <c r="B41" s="1052" t="s">
        <v>276</v>
      </c>
      <c r="C41" s="1052"/>
      <c r="D41" s="1052"/>
      <c r="E41" s="619"/>
      <c r="F41" s="663"/>
      <c r="G41" s="573"/>
    </row>
    <row r="42" spans="1:7" s="730" customFormat="1" ht="13.5" thickTop="1">
      <c r="A42" s="298"/>
      <c r="B42" s="1053"/>
      <c r="C42" s="1053"/>
      <c r="D42" s="1053"/>
      <c r="E42" s="87"/>
      <c r="F42" s="274"/>
    </row>
    <row r="43" spans="1:7" s="32" customFormat="1">
      <c r="A43" s="415"/>
      <c r="B43" s="442"/>
      <c r="C43" s="731"/>
      <c r="D43" s="732"/>
      <c r="E43" s="620"/>
      <c r="F43" s="733"/>
    </row>
    <row r="44" spans="1:7" s="32" customFormat="1">
      <c r="A44" s="415"/>
      <c r="B44" s="442"/>
      <c r="C44" s="731"/>
      <c r="D44" s="732"/>
      <c r="E44" s="620"/>
      <c r="F44" s="733"/>
    </row>
    <row r="45" spans="1:7" s="241" customFormat="1">
      <c r="A45" s="406"/>
      <c r="B45" s="345"/>
      <c r="C45" s="346"/>
      <c r="D45" s="346"/>
      <c r="E45" s="341"/>
      <c r="F45" s="347"/>
      <c r="G45" s="573"/>
    </row>
    <row r="46" spans="1:7" s="241" customFormat="1">
      <c r="A46" s="348" t="s">
        <v>0</v>
      </c>
      <c r="B46" s="407" t="s">
        <v>1</v>
      </c>
      <c r="C46" s="349" t="s">
        <v>3</v>
      </c>
      <c r="D46" s="349" t="s">
        <v>2</v>
      </c>
      <c r="E46" s="87" t="s">
        <v>4</v>
      </c>
      <c r="F46" s="350" t="s">
        <v>5</v>
      </c>
      <c r="G46" s="573"/>
    </row>
    <row r="47" spans="1:7" s="241" customFormat="1">
      <c r="A47" s="377"/>
      <c r="B47" s="8"/>
      <c r="C47" s="116"/>
      <c r="D47" s="116"/>
      <c r="E47" s="352"/>
      <c r="F47" s="353"/>
      <c r="G47" s="573"/>
    </row>
    <row r="48" spans="1:7" s="241" customFormat="1">
      <c r="A48" s="377"/>
      <c r="B48" s="34" t="s">
        <v>991</v>
      </c>
      <c r="C48" s="116"/>
      <c r="D48" s="116"/>
      <c r="E48" s="352"/>
      <c r="F48" s="353"/>
      <c r="G48" s="573"/>
    </row>
    <row r="49" spans="1:7" s="241" customFormat="1">
      <c r="A49" s="377"/>
      <c r="B49" s="34"/>
      <c r="C49" s="116"/>
      <c r="D49" s="116"/>
      <c r="E49" s="352"/>
      <c r="F49" s="353"/>
      <c r="G49" s="573"/>
    </row>
    <row r="50" spans="1:7" s="241" customFormat="1" ht="63.75">
      <c r="A50" s="377" t="s">
        <v>6</v>
      </c>
      <c r="B50" s="8" t="s">
        <v>1085</v>
      </c>
      <c r="C50" s="728" t="s">
        <v>1024</v>
      </c>
      <c r="D50" s="728">
        <v>1</v>
      </c>
      <c r="E50" s="352">
        <v>50000000</v>
      </c>
      <c r="F50" s="353"/>
      <c r="G50" s="573"/>
    </row>
    <row r="51" spans="1:7" s="241" customFormat="1">
      <c r="A51" s="377"/>
      <c r="B51" s="8"/>
      <c r="C51" s="116"/>
      <c r="D51" s="116"/>
      <c r="E51" s="352"/>
      <c r="F51" s="353"/>
      <c r="G51" s="573"/>
    </row>
    <row r="52" spans="1:7" s="241" customFormat="1">
      <c r="A52" s="299" t="s">
        <v>9</v>
      </c>
      <c r="B52" s="8" t="s">
        <v>274</v>
      </c>
      <c r="C52" s="116" t="s">
        <v>272</v>
      </c>
      <c r="D52" s="355">
        <v>0.05</v>
      </c>
      <c r="E52" s="352"/>
      <c r="F52" s="353"/>
      <c r="G52" s="573"/>
    </row>
    <row r="53" spans="1:7" s="241" customFormat="1">
      <c r="A53" s="299"/>
      <c r="B53" s="8"/>
      <c r="C53" s="116"/>
      <c r="D53" s="116"/>
      <c r="E53" s="352"/>
      <c r="F53" s="353"/>
      <c r="G53" s="573"/>
    </row>
    <row r="54" spans="1:7" s="241" customFormat="1">
      <c r="A54" s="299" t="s">
        <v>10</v>
      </c>
      <c r="B54" s="8" t="s">
        <v>275</v>
      </c>
      <c r="C54" s="116" t="s">
        <v>272</v>
      </c>
      <c r="D54" s="355">
        <v>0.02</v>
      </c>
      <c r="E54" s="352"/>
      <c r="F54" s="353"/>
      <c r="G54" s="573"/>
    </row>
    <row r="55" spans="1:7" s="241" customFormat="1">
      <c r="A55" s="377"/>
      <c r="B55" s="8"/>
      <c r="C55" s="116"/>
      <c r="D55" s="116"/>
      <c r="E55" s="352"/>
      <c r="F55" s="353"/>
      <c r="G55" s="573"/>
    </row>
    <row r="56" spans="1:7" s="241" customFormat="1">
      <c r="A56" s="377"/>
      <c r="B56" s="34" t="s">
        <v>992</v>
      </c>
      <c r="C56" s="116"/>
      <c r="D56" s="116"/>
      <c r="E56" s="352"/>
      <c r="F56" s="353"/>
      <c r="G56" s="573"/>
    </row>
    <row r="57" spans="1:7" s="241" customFormat="1">
      <c r="A57" s="377"/>
      <c r="B57" s="34"/>
      <c r="C57" s="116"/>
      <c r="D57" s="116"/>
      <c r="E57" s="352"/>
      <c r="F57" s="353"/>
      <c r="G57" s="573"/>
    </row>
    <row r="58" spans="1:7" s="241" customFormat="1" ht="51">
      <c r="A58" s="377" t="s">
        <v>11</v>
      </c>
      <c r="B58" s="8" t="s">
        <v>1086</v>
      </c>
      <c r="C58" s="728" t="s">
        <v>1024</v>
      </c>
      <c r="D58" s="728">
        <v>1</v>
      </c>
      <c r="E58" s="352">
        <v>15000000</v>
      </c>
      <c r="F58" s="353"/>
      <c r="G58" s="573"/>
    </row>
    <row r="59" spans="1:7" s="241" customFormat="1">
      <c r="A59" s="377"/>
      <c r="B59" s="8"/>
      <c r="C59" s="116"/>
      <c r="D59" s="116"/>
      <c r="E59" s="352"/>
      <c r="F59" s="353"/>
      <c r="G59" s="573"/>
    </row>
    <row r="60" spans="1:7" s="241" customFormat="1">
      <c r="A60" s="299" t="s">
        <v>12</v>
      </c>
      <c r="B60" s="8" t="s">
        <v>274</v>
      </c>
      <c r="C60" s="116" t="s">
        <v>272</v>
      </c>
      <c r="D60" s="355">
        <v>0.03</v>
      </c>
      <c r="E60" s="352"/>
      <c r="F60" s="353"/>
      <c r="G60" s="573"/>
    </row>
    <row r="61" spans="1:7" s="241" customFormat="1">
      <c r="A61" s="299"/>
      <c r="B61" s="8"/>
      <c r="C61" s="116"/>
      <c r="D61" s="116"/>
      <c r="E61" s="352"/>
      <c r="F61" s="353"/>
      <c r="G61" s="573"/>
    </row>
    <row r="62" spans="1:7" s="241" customFormat="1">
      <c r="A62" s="299" t="s">
        <v>13</v>
      </c>
      <c r="B62" s="8" t="s">
        <v>275</v>
      </c>
      <c r="C62" s="116" t="s">
        <v>272</v>
      </c>
      <c r="D62" s="355">
        <v>0.02</v>
      </c>
      <c r="E62" s="352"/>
      <c r="F62" s="353"/>
      <c r="G62" s="573"/>
    </row>
    <row r="63" spans="1:7" s="241" customFormat="1">
      <c r="A63" s="377"/>
      <c r="B63" s="8"/>
      <c r="C63" s="116"/>
      <c r="D63" s="116"/>
      <c r="E63" s="352"/>
      <c r="F63" s="353"/>
      <c r="G63" s="573"/>
    </row>
    <row r="64" spans="1:7" s="241" customFormat="1">
      <c r="A64" s="402"/>
      <c r="B64" s="34" t="s">
        <v>993</v>
      </c>
      <c r="C64" s="403"/>
      <c r="D64" s="403"/>
      <c r="E64" s="88"/>
      <c r="F64" s="651"/>
      <c r="G64" s="573"/>
    </row>
    <row r="65" spans="1:7" s="241" customFormat="1">
      <c r="A65" s="402"/>
      <c r="B65" s="408"/>
      <c r="C65" s="403"/>
      <c r="D65" s="403"/>
      <c r="E65" s="88"/>
      <c r="F65" s="651"/>
      <c r="G65" s="573"/>
    </row>
    <row r="66" spans="1:7" s="241" customFormat="1" ht="51">
      <c r="A66" s="402" t="s">
        <v>14</v>
      </c>
      <c r="B66" s="8" t="s">
        <v>1087</v>
      </c>
      <c r="C66" s="403" t="s">
        <v>1024</v>
      </c>
      <c r="D66" s="403">
        <v>1</v>
      </c>
      <c r="E66" s="81">
        <v>5500000</v>
      </c>
      <c r="F66" s="652"/>
      <c r="G66" s="573"/>
    </row>
    <row r="67" spans="1:7" s="241" customFormat="1">
      <c r="A67" s="402"/>
      <c r="B67" s="8"/>
      <c r="C67" s="403"/>
      <c r="D67" s="403"/>
      <c r="E67" s="88"/>
      <c r="F67" s="651"/>
      <c r="G67" s="573"/>
    </row>
    <row r="68" spans="1:7" s="241" customFormat="1">
      <c r="A68" s="299" t="s">
        <v>15</v>
      </c>
      <c r="B68" s="8" t="s">
        <v>274</v>
      </c>
      <c r="C68" s="116" t="s">
        <v>272</v>
      </c>
      <c r="D68" s="355">
        <v>0.03</v>
      </c>
      <c r="E68" s="352"/>
      <c r="F68" s="353"/>
      <c r="G68" s="573"/>
    </row>
    <row r="69" spans="1:7" s="241" customFormat="1">
      <c r="A69" s="299"/>
      <c r="B69" s="8"/>
      <c r="C69" s="116"/>
      <c r="D69" s="116"/>
      <c r="E69" s="352"/>
      <c r="F69" s="353"/>
      <c r="G69" s="573"/>
    </row>
    <row r="70" spans="1:7" s="241" customFormat="1">
      <c r="A70" s="299" t="s">
        <v>17</v>
      </c>
      <c r="B70" s="8" t="s">
        <v>275</v>
      </c>
      <c r="C70" s="116" t="s">
        <v>272</v>
      </c>
      <c r="D70" s="355">
        <v>0.02</v>
      </c>
      <c r="E70" s="352"/>
      <c r="F70" s="353"/>
      <c r="G70" s="573"/>
    </row>
    <row r="71" spans="1:7" s="241" customFormat="1">
      <c r="A71" s="402"/>
      <c r="B71" s="8"/>
      <c r="C71" s="403"/>
      <c r="D71" s="403"/>
      <c r="E71" s="88"/>
      <c r="F71" s="651"/>
      <c r="G71" s="573"/>
    </row>
    <row r="72" spans="1:7" s="241" customFormat="1">
      <c r="A72" s="402"/>
      <c r="B72" s="409" t="s">
        <v>994</v>
      </c>
      <c r="C72" s="403"/>
      <c r="D72" s="403"/>
      <c r="E72" s="88"/>
      <c r="F72" s="651"/>
      <c r="G72" s="573"/>
    </row>
    <row r="73" spans="1:7" s="241" customFormat="1">
      <c r="A73" s="402"/>
      <c r="B73" s="408"/>
      <c r="C73" s="403"/>
      <c r="D73" s="403"/>
      <c r="E73" s="88"/>
      <c r="F73" s="651"/>
      <c r="G73" s="573"/>
    </row>
    <row r="74" spans="1:7" s="241" customFormat="1" ht="51">
      <c r="A74" s="402" t="s">
        <v>18</v>
      </c>
      <c r="B74" s="8" t="s">
        <v>1088</v>
      </c>
      <c r="C74" s="403" t="s">
        <v>1024</v>
      </c>
      <c r="D74" s="403">
        <v>1</v>
      </c>
      <c r="E74" s="81">
        <v>2500000</v>
      </c>
      <c r="F74" s="652"/>
      <c r="G74" s="573"/>
    </row>
    <row r="75" spans="1:7" s="241" customFormat="1">
      <c r="A75" s="402"/>
      <c r="B75" s="23"/>
      <c r="C75" s="403"/>
      <c r="D75" s="403"/>
      <c r="E75" s="88"/>
      <c r="F75" s="651"/>
      <c r="G75" s="573"/>
    </row>
    <row r="76" spans="1:7" s="241" customFormat="1">
      <c r="A76" s="299" t="s">
        <v>19</v>
      </c>
      <c r="B76" s="8" t="s">
        <v>274</v>
      </c>
      <c r="C76" s="116" t="s">
        <v>272</v>
      </c>
      <c r="D76" s="355">
        <v>0.03</v>
      </c>
      <c r="E76" s="352"/>
      <c r="F76" s="353"/>
      <c r="G76" s="573"/>
    </row>
    <row r="77" spans="1:7" s="241" customFormat="1">
      <c r="A77" s="299"/>
      <c r="B77" s="8"/>
      <c r="C77" s="116"/>
      <c r="D77" s="116"/>
      <c r="E77" s="352"/>
      <c r="F77" s="353"/>
      <c r="G77" s="573"/>
    </row>
    <row r="78" spans="1:7" s="241" customFormat="1">
      <c r="A78" s="299" t="s">
        <v>20</v>
      </c>
      <c r="B78" s="8" t="s">
        <v>275</v>
      </c>
      <c r="C78" s="116" t="s">
        <v>272</v>
      </c>
      <c r="D78" s="355">
        <v>0.02</v>
      </c>
      <c r="E78" s="352"/>
      <c r="F78" s="353"/>
      <c r="G78" s="573"/>
    </row>
    <row r="79" spans="1:7" s="241" customFormat="1">
      <c r="A79" s="402"/>
      <c r="B79" s="23"/>
      <c r="C79" s="403"/>
      <c r="D79" s="403"/>
      <c r="E79" s="88"/>
      <c r="F79" s="651"/>
      <c r="G79" s="573"/>
    </row>
    <row r="80" spans="1:7" s="241" customFormat="1">
      <c r="A80" s="402"/>
      <c r="B80" s="23"/>
      <c r="C80" s="403"/>
      <c r="D80" s="403"/>
      <c r="E80" s="88"/>
      <c r="F80" s="651"/>
      <c r="G80" s="573"/>
    </row>
    <row r="81" spans="1:10" s="241" customFormat="1">
      <c r="A81" s="402"/>
      <c r="B81" s="23"/>
      <c r="C81" s="403"/>
      <c r="D81" s="403"/>
      <c r="E81" s="88"/>
      <c r="F81" s="651"/>
      <c r="G81" s="573"/>
    </row>
    <row r="82" spans="1:10" s="241" customFormat="1">
      <c r="A82" s="402"/>
      <c r="B82" s="23"/>
      <c r="C82" s="403"/>
      <c r="D82" s="403"/>
      <c r="E82" s="88"/>
      <c r="F82" s="651"/>
      <c r="G82" s="573"/>
    </row>
    <row r="83" spans="1:10" s="241" customFormat="1" ht="13.5" thickBot="1">
      <c r="A83" s="412"/>
      <c r="B83" s="1052" t="s">
        <v>1004</v>
      </c>
      <c r="C83" s="1052"/>
      <c r="D83" s="1052"/>
      <c r="E83" s="392"/>
      <c r="F83" s="653"/>
      <c r="G83" s="573"/>
    </row>
    <row r="84" spans="1:10" s="241" customFormat="1" ht="13.5" thickTop="1">
      <c r="A84" s="298"/>
      <c r="B84" s="1053"/>
      <c r="C84" s="1053"/>
      <c r="D84" s="1053"/>
      <c r="E84" s="87"/>
      <c r="F84" s="274"/>
      <c r="G84" s="573"/>
    </row>
    <row r="85" spans="1:10" s="241" customFormat="1">
      <c r="A85" s="415"/>
      <c r="B85" s="442"/>
      <c r="C85" s="731"/>
      <c r="D85" s="732"/>
      <c r="E85" s="620"/>
      <c r="F85" s="733"/>
      <c r="G85" s="573"/>
    </row>
    <row r="86" spans="1:10" s="241" customFormat="1">
      <c r="A86" s="415"/>
      <c r="B86" s="442"/>
      <c r="C86" s="731"/>
      <c r="D86" s="732"/>
      <c r="E86" s="620"/>
      <c r="F86" s="733"/>
      <c r="G86" s="573"/>
    </row>
    <row r="87" spans="1:10" s="241" customFormat="1">
      <c r="A87" s="406"/>
      <c r="B87" s="345"/>
      <c r="C87" s="346"/>
      <c r="D87" s="346"/>
      <c r="E87" s="341"/>
      <c r="F87" s="347"/>
      <c r="G87" s="573"/>
    </row>
    <row r="88" spans="1:10" s="241" customFormat="1">
      <c r="A88" s="348" t="s">
        <v>0</v>
      </c>
      <c r="B88" s="407" t="s">
        <v>1</v>
      </c>
      <c r="C88" s="349" t="s">
        <v>3</v>
      </c>
      <c r="D88" s="349" t="s">
        <v>2</v>
      </c>
      <c r="E88" s="87" t="s">
        <v>4</v>
      </c>
      <c r="F88" s="350" t="s">
        <v>5</v>
      </c>
      <c r="G88" s="573"/>
    </row>
    <row r="89" spans="1:10" s="735" customFormat="1">
      <c r="A89" s="602"/>
      <c r="B89" s="603" t="s">
        <v>995</v>
      </c>
      <c r="C89" s="604"/>
      <c r="D89" s="604"/>
      <c r="E89" s="605"/>
      <c r="F89" s="654"/>
      <c r="G89" s="734"/>
    </row>
    <row r="90" spans="1:10" s="735" customFormat="1">
      <c r="A90" s="602"/>
      <c r="B90" s="606"/>
      <c r="C90" s="604"/>
      <c r="D90" s="604"/>
      <c r="E90" s="605"/>
      <c r="F90" s="654"/>
      <c r="G90" s="734"/>
    </row>
    <row r="91" spans="1:10" s="735" customFormat="1" ht="76.5">
      <c r="A91" s="602" t="s">
        <v>6</v>
      </c>
      <c r="B91" s="736" t="s">
        <v>1089</v>
      </c>
      <c r="C91" s="604" t="s">
        <v>1024</v>
      </c>
      <c r="D91" s="607">
        <v>1</v>
      </c>
      <c r="E91" s="608">
        <v>35000000</v>
      </c>
      <c r="F91" s="655"/>
      <c r="G91" s="734"/>
      <c r="H91" s="735">
        <v>30</v>
      </c>
      <c r="I91" s="735">
        <f>J91</f>
        <v>35</v>
      </c>
      <c r="J91" s="735">
        <v>35</v>
      </c>
    </row>
    <row r="92" spans="1:10" s="241" customFormat="1">
      <c r="A92" s="402"/>
      <c r="B92" s="8"/>
      <c r="C92" s="403"/>
      <c r="D92" s="403"/>
      <c r="E92" s="88"/>
      <c r="F92" s="651"/>
      <c r="G92" s="573"/>
    </row>
    <row r="93" spans="1:10" s="241" customFormat="1">
      <c r="A93" s="299" t="s">
        <v>9</v>
      </c>
      <c r="B93" s="8" t="s">
        <v>274</v>
      </c>
      <c r="C93" s="116" t="s">
        <v>272</v>
      </c>
      <c r="D93" s="355">
        <v>0.03</v>
      </c>
      <c r="E93" s="352"/>
      <c r="F93" s="353"/>
      <c r="G93" s="573"/>
    </row>
    <row r="94" spans="1:10" s="241" customFormat="1">
      <c r="A94" s="299"/>
      <c r="B94" s="8"/>
      <c r="C94" s="116"/>
      <c r="D94" s="116"/>
      <c r="E94" s="352"/>
      <c r="F94" s="353"/>
      <c r="G94" s="573"/>
    </row>
    <row r="95" spans="1:10" s="241" customFormat="1">
      <c r="A95" s="299" t="s">
        <v>10</v>
      </c>
      <c r="B95" s="8" t="s">
        <v>275</v>
      </c>
      <c r="C95" s="116" t="s">
        <v>272</v>
      </c>
      <c r="D95" s="355">
        <v>0.02</v>
      </c>
      <c r="E95" s="352"/>
      <c r="F95" s="353"/>
      <c r="G95" s="573"/>
    </row>
    <row r="96" spans="1:10" s="241" customFormat="1">
      <c r="A96" s="402"/>
      <c r="B96" s="408"/>
      <c r="C96" s="403"/>
      <c r="D96" s="403"/>
      <c r="E96" s="88"/>
      <c r="F96" s="651"/>
      <c r="G96" s="573"/>
    </row>
    <row r="97" spans="1:10" s="241" customFormat="1">
      <c r="A97" s="402"/>
      <c r="B97" s="409" t="s">
        <v>996</v>
      </c>
      <c r="C97" s="403"/>
      <c r="D97" s="403"/>
      <c r="E97" s="88"/>
      <c r="F97" s="651"/>
      <c r="G97" s="573"/>
    </row>
    <row r="98" spans="1:10" s="241" customFormat="1">
      <c r="A98" s="402"/>
      <c r="B98" s="408"/>
      <c r="C98" s="403"/>
      <c r="D98" s="403"/>
      <c r="E98" s="88"/>
      <c r="F98" s="651"/>
      <c r="G98" s="573"/>
    </row>
    <row r="99" spans="1:10" s="241" customFormat="1" ht="63.75">
      <c r="A99" s="402" t="s">
        <v>11</v>
      </c>
      <c r="B99" s="736" t="s">
        <v>1090</v>
      </c>
      <c r="C99" s="604" t="s">
        <v>1024</v>
      </c>
      <c r="D99" s="604">
        <v>1</v>
      </c>
      <c r="E99" s="608">
        <v>8000000</v>
      </c>
      <c r="F99" s="655"/>
      <c r="G99" s="573"/>
      <c r="H99" s="241">
        <v>10</v>
      </c>
      <c r="I99" s="241">
        <f>J99</f>
        <v>30</v>
      </c>
      <c r="J99" s="241">
        <v>30</v>
      </c>
    </row>
    <row r="100" spans="1:10" s="241" customFormat="1">
      <c r="A100" s="402"/>
      <c r="B100" s="736"/>
      <c r="C100" s="604"/>
      <c r="D100" s="604"/>
      <c r="E100" s="605"/>
      <c r="F100" s="654"/>
      <c r="G100" s="573"/>
    </row>
    <row r="101" spans="1:10" s="241" customFormat="1">
      <c r="A101" s="299" t="s">
        <v>12</v>
      </c>
      <c r="B101" s="736" t="s">
        <v>274</v>
      </c>
      <c r="C101" s="737" t="s">
        <v>272</v>
      </c>
      <c r="D101" s="738">
        <v>0.05</v>
      </c>
      <c r="E101" s="621"/>
      <c r="F101" s="739"/>
      <c r="G101" s="573"/>
    </row>
    <row r="102" spans="1:10" s="241" customFormat="1">
      <c r="A102" s="299"/>
      <c r="B102" s="736"/>
      <c r="C102" s="737"/>
      <c r="D102" s="737"/>
      <c r="E102" s="621"/>
      <c r="F102" s="739"/>
      <c r="G102" s="573"/>
    </row>
    <row r="103" spans="1:10" s="241" customFormat="1">
      <c r="A103" s="299" t="s">
        <v>13</v>
      </c>
      <c r="B103" s="736" t="s">
        <v>275</v>
      </c>
      <c r="C103" s="737" t="s">
        <v>272</v>
      </c>
      <c r="D103" s="738">
        <v>0.02</v>
      </c>
      <c r="E103" s="621"/>
      <c r="F103" s="739"/>
      <c r="G103" s="573"/>
    </row>
    <row r="104" spans="1:10" s="241" customFormat="1">
      <c r="A104" s="402"/>
      <c r="B104" s="408"/>
      <c r="C104" s="403"/>
      <c r="D104" s="403"/>
      <c r="E104" s="88"/>
      <c r="F104" s="651"/>
      <c r="G104" s="573"/>
    </row>
    <row r="105" spans="1:10" s="241" customFormat="1">
      <c r="A105" s="402"/>
      <c r="B105" s="409" t="s">
        <v>997</v>
      </c>
      <c r="C105" s="403"/>
      <c r="D105" s="403"/>
      <c r="E105" s="88"/>
      <c r="F105" s="651"/>
      <c r="G105" s="573"/>
    </row>
    <row r="106" spans="1:10" s="241" customFormat="1">
      <c r="A106" s="402"/>
      <c r="B106" s="408"/>
      <c r="C106" s="403"/>
      <c r="D106" s="403"/>
      <c r="E106" s="88"/>
      <c r="F106" s="651"/>
      <c r="G106" s="573"/>
    </row>
    <row r="107" spans="1:10" s="241" customFormat="1" ht="76.5">
      <c r="A107" s="402" t="s">
        <v>14</v>
      </c>
      <c r="B107" s="8" t="s">
        <v>1091</v>
      </c>
      <c r="C107" s="403" t="s">
        <v>1024</v>
      </c>
      <c r="D107" s="403">
        <v>1</v>
      </c>
      <c r="E107" s="81">
        <v>4500000</v>
      </c>
      <c r="F107" s="652"/>
      <c r="G107" s="573"/>
    </row>
    <row r="108" spans="1:10" s="241" customFormat="1">
      <c r="A108" s="402"/>
      <c r="B108" s="8"/>
      <c r="C108" s="403"/>
      <c r="D108" s="403"/>
      <c r="E108" s="88"/>
      <c r="F108" s="651"/>
      <c r="G108" s="573"/>
    </row>
    <row r="109" spans="1:10" s="241" customFormat="1">
      <c r="A109" s="299" t="s">
        <v>15</v>
      </c>
      <c r="B109" s="8" t="s">
        <v>274</v>
      </c>
      <c r="C109" s="116" t="s">
        <v>272</v>
      </c>
      <c r="D109" s="355">
        <v>0.03</v>
      </c>
      <c r="E109" s="352"/>
      <c r="F109" s="353"/>
      <c r="G109" s="573"/>
    </row>
    <row r="110" spans="1:10" s="241" customFormat="1">
      <c r="A110" s="299"/>
      <c r="B110" s="8"/>
      <c r="C110" s="116"/>
      <c r="D110" s="116"/>
      <c r="E110" s="352"/>
      <c r="F110" s="353"/>
      <c r="G110" s="573"/>
    </row>
    <row r="111" spans="1:10" s="241" customFormat="1">
      <c r="A111" s="299" t="s">
        <v>17</v>
      </c>
      <c r="B111" s="8" t="s">
        <v>275</v>
      </c>
      <c r="C111" s="116" t="s">
        <v>272</v>
      </c>
      <c r="D111" s="355">
        <v>0.02</v>
      </c>
      <c r="E111" s="352"/>
      <c r="F111" s="353"/>
      <c r="G111" s="573"/>
    </row>
    <row r="112" spans="1:10" s="241" customFormat="1">
      <c r="A112" s="299"/>
      <c r="B112" s="8"/>
      <c r="C112" s="116"/>
      <c r="D112" s="355"/>
      <c r="E112" s="352"/>
      <c r="F112" s="353"/>
      <c r="G112" s="573"/>
    </row>
    <row r="113" spans="1:7" s="241" customFormat="1">
      <c r="A113" s="299"/>
      <c r="B113" s="34" t="s">
        <v>1073</v>
      </c>
      <c r="C113" s="116"/>
      <c r="D113" s="355"/>
      <c r="E113" s="352"/>
      <c r="F113" s="353"/>
      <c r="G113" s="573"/>
    </row>
    <row r="114" spans="1:7" s="241" customFormat="1">
      <c r="A114" s="299"/>
      <c r="B114" s="8"/>
      <c r="C114" s="116"/>
      <c r="D114" s="355"/>
      <c r="E114" s="352"/>
      <c r="F114" s="353"/>
      <c r="G114" s="573"/>
    </row>
    <row r="115" spans="1:7" s="241" customFormat="1" ht="51">
      <c r="A115" s="299" t="s">
        <v>18</v>
      </c>
      <c r="B115" s="8" t="s">
        <v>1092</v>
      </c>
      <c r="C115" s="728" t="s">
        <v>1024</v>
      </c>
      <c r="D115" s="355"/>
      <c r="E115" s="352">
        <v>11000000</v>
      </c>
      <c r="F115" s="353"/>
      <c r="G115" s="573"/>
    </row>
    <row r="116" spans="1:7" s="241" customFormat="1">
      <c r="A116" s="299"/>
      <c r="B116" s="8"/>
      <c r="C116" s="116"/>
      <c r="D116" s="355"/>
      <c r="E116" s="352"/>
      <c r="F116" s="353"/>
      <c r="G116" s="573"/>
    </row>
    <row r="117" spans="1:7" s="241" customFormat="1">
      <c r="A117" s="299" t="s">
        <v>19</v>
      </c>
      <c r="B117" s="8" t="s">
        <v>274</v>
      </c>
      <c r="C117" s="116" t="s">
        <v>272</v>
      </c>
      <c r="D117" s="355">
        <v>0.03</v>
      </c>
      <c r="E117" s="352"/>
      <c r="F117" s="353"/>
      <c r="G117" s="573"/>
    </row>
    <row r="118" spans="1:7" s="241" customFormat="1">
      <c r="A118" s="299"/>
      <c r="B118" s="8"/>
      <c r="C118" s="116"/>
      <c r="D118" s="116"/>
      <c r="E118" s="352"/>
      <c r="F118" s="353"/>
      <c r="G118" s="573"/>
    </row>
    <row r="119" spans="1:7" s="241" customFormat="1">
      <c r="A119" s="299" t="s">
        <v>20</v>
      </c>
      <c r="B119" s="8" t="s">
        <v>275</v>
      </c>
      <c r="C119" s="116" t="s">
        <v>272</v>
      </c>
      <c r="D119" s="355">
        <v>0.02</v>
      </c>
      <c r="E119" s="352"/>
      <c r="F119" s="353"/>
      <c r="G119" s="573"/>
    </row>
    <row r="120" spans="1:7" s="241" customFormat="1">
      <c r="A120" s="299"/>
      <c r="B120" s="8"/>
      <c r="C120" s="116"/>
      <c r="D120" s="355"/>
      <c r="E120" s="352"/>
      <c r="F120" s="353"/>
      <c r="G120" s="573"/>
    </row>
    <row r="121" spans="1:7" s="241" customFormat="1" ht="13.5" thickBot="1">
      <c r="A121" s="412"/>
      <c r="B121" s="960" t="s">
        <v>1004</v>
      </c>
      <c r="C121" s="961"/>
      <c r="D121" s="962"/>
      <c r="E121" s="392"/>
      <c r="F121" s="653"/>
      <c r="G121" s="573"/>
    </row>
    <row r="122" spans="1:7" s="241" customFormat="1" ht="9.75" customHeight="1" thickTop="1">
      <c r="A122" s="298"/>
      <c r="B122" s="963"/>
      <c r="C122" s="964"/>
      <c r="D122" s="965"/>
      <c r="E122" s="87"/>
      <c r="F122" s="274"/>
      <c r="G122" s="573"/>
    </row>
    <row r="123" spans="1:7" s="241" customFormat="1">
      <c r="A123" s="415"/>
      <c r="B123" s="442"/>
      <c r="C123" s="731"/>
      <c r="D123" s="732"/>
      <c r="E123" s="620"/>
      <c r="F123" s="733"/>
      <c r="G123" s="573"/>
    </row>
    <row r="124" spans="1:7" s="241" customFormat="1">
      <c r="A124" s="415"/>
      <c r="B124" s="442"/>
      <c r="C124" s="731"/>
      <c r="D124" s="732"/>
      <c r="E124" s="620"/>
      <c r="F124" s="733"/>
      <c r="G124" s="573"/>
    </row>
    <row r="125" spans="1:7" s="241" customFormat="1">
      <c r="A125" s="406"/>
      <c r="B125" s="345"/>
      <c r="C125" s="346"/>
      <c r="D125" s="346"/>
      <c r="E125" s="341"/>
      <c r="F125" s="347"/>
      <c r="G125" s="573"/>
    </row>
    <row r="126" spans="1:7" s="241" customFormat="1">
      <c r="A126" s="348" t="s">
        <v>0</v>
      </c>
      <c r="B126" s="407" t="s">
        <v>1</v>
      </c>
      <c r="C126" s="349" t="s">
        <v>3</v>
      </c>
      <c r="D126" s="349" t="s">
        <v>2</v>
      </c>
      <c r="E126" s="87" t="s">
        <v>4</v>
      </c>
      <c r="F126" s="350" t="s">
        <v>5</v>
      </c>
      <c r="G126" s="573"/>
    </row>
    <row r="127" spans="1:7" s="241" customFormat="1">
      <c r="A127" s="402"/>
      <c r="B127" s="408"/>
      <c r="C127" s="403"/>
      <c r="D127" s="403"/>
      <c r="E127" s="88"/>
      <c r="F127" s="651"/>
      <c r="G127" s="573"/>
    </row>
    <row r="128" spans="1:7" s="241" customFormat="1">
      <c r="A128" s="402"/>
      <c r="B128" s="409" t="s">
        <v>998</v>
      </c>
      <c r="C128" s="403"/>
      <c r="D128" s="403"/>
      <c r="E128" s="88"/>
      <c r="F128" s="651"/>
      <c r="G128" s="573"/>
    </row>
    <row r="129" spans="1:7" s="241" customFormat="1">
      <c r="A129" s="402"/>
      <c r="B129" s="408"/>
      <c r="C129" s="403"/>
      <c r="D129" s="403"/>
      <c r="E129" s="88"/>
      <c r="F129" s="651"/>
      <c r="G129" s="573"/>
    </row>
    <row r="130" spans="1:7" s="241" customFormat="1" ht="51">
      <c r="A130" s="402" t="s">
        <v>6</v>
      </c>
      <c r="B130" s="8" t="s">
        <v>1093</v>
      </c>
      <c r="C130" s="403" t="s">
        <v>1023</v>
      </c>
      <c r="D130" s="403">
        <v>1</v>
      </c>
      <c r="E130" s="81">
        <v>15000000</v>
      </c>
      <c r="F130" s="652"/>
      <c r="G130" s="573"/>
    </row>
    <row r="131" spans="1:7" s="241" customFormat="1">
      <c r="A131" s="402"/>
      <c r="B131" s="8"/>
      <c r="C131" s="403"/>
      <c r="D131" s="403"/>
      <c r="E131" s="88"/>
      <c r="F131" s="651"/>
      <c r="G131" s="573"/>
    </row>
    <row r="132" spans="1:7" s="241" customFormat="1">
      <c r="A132" s="299" t="s">
        <v>9</v>
      </c>
      <c r="B132" s="8" t="s">
        <v>274</v>
      </c>
      <c r="C132" s="116" t="s">
        <v>272</v>
      </c>
      <c r="D132" s="355">
        <v>0.03</v>
      </c>
      <c r="E132" s="352"/>
      <c r="F132" s="353"/>
      <c r="G132" s="573"/>
    </row>
    <row r="133" spans="1:7" s="241" customFormat="1">
      <c r="A133" s="299"/>
      <c r="B133" s="8"/>
      <c r="C133" s="116"/>
      <c r="D133" s="116"/>
      <c r="E133" s="352"/>
      <c r="F133" s="353"/>
      <c r="G133" s="573"/>
    </row>
    <row r="134" spans="1:7" s="241" customFormat="1">
      <c r="A134" s="299" t="s">
        <v>10</v>
      </c>
      <c r="B134" s="8" t="s">
        <v>275</v>
      </c>
      <c r="C134" s="116" t="s">
        <v>272</v>
      </c>
      <c r="D134" s="355">
        <v>0.02</v>
      </c>
      <c r="E134" s="352"/>
      <c r="F134" s="353"/>
      <c r="G134" s="573"/>
    </row>
    <row r="135" spans="1:7" s="241" customFormat="1">
      <c r="A135" s="402"/>
      <c r="B135" s="408"/>
      <c r="C135" s="403"/>
      <c r="D135" s="403"/>
      <c r="E135" s="88"/>
      <c r="F135" s="651"/>
      <c r="G135" s="573"/>
    </row>
    <row r="136" spans="1:7" s="241" customFormat="1">
      <c r="A136" s="402"/>
      <c r="B136" s="409" t="s">
        <v>999</v>
      </c>
      <c r="C136" s="403"/>
      <c r="D136" s="403"/>
      <c r="E136" s="88"/>
      <c r="F136" s="651"/>
      <c r="G136" s="573"/>
    </row>
    <row r="137" spans="1:7" s="241" customFormat="1">
      <c r="A137" s="402"/>
      <c r="B137" s="408"/>
      <c r="C137" s="403"/>
      <c r="D137" s="403"/>
      <c r="E137" s="88"/>
      <c r="F137" s="651"/>
      <c r="G137" s="573"/>
    </row>
    <row r="138" spans="1:7" s="241" customFormat="1" ht="51">
      <c r="A138" s="402" t="s">
        <v>11</v>
      </c>
      <c r="B138" s="8" t="s">
        <v>1094</v>
      </c>
      <c r="C138" s="403" t="s">
        <v>1023</v>
      </c>
      <c r="D138" s="403">
        <v>1</v>
      </c>
      <c r="E138" s="81">
        <v>1500000</v>
      </c>
      <c r="F138" s="652"/>
      <c r="G138" s="573"/>
    </row>
    <row r="139" spans="1:7" s="241" customFormat="1">
      <c r="A139" s="402"/>
      <c r="B139" s="8"/>
      <c r="C139" s="403"/>
      <c r="D139" s="403"/>
      <c r="E139" s="88"/>
      <c r="F139" s="651"/>
      <c r="G139" s="573"/>
    </row>
    <row r="140" spans="1:7" s="241" customFormat="1">
      <c r="A140" s="299" t="s">
        <v>12</v>
      </c>
      <c r="B140" s="8" t="s">
        <v>274</v>
      </c>
      <c r="C140" s="116" t="s">
        <v>272</v>
      </c>
      <c r="D140" s="355">
        <v>0.03</v>
      </c>
      <c r="E140" s="352"/>
      <c r="F140" s="353"/>
      <c r="G140" s="573"/>
    </row>
    <row r="141" spans="1:7" s="241" customFormat="1">
      <c r="A141" s="299"/>
      <c r="B141" s="8"/>
      <c r="C141" s="116"/>
      <c r="D141" s="116"/>
      <c r="E141" s="352"/>
      <c r="F141" s="353"/>
      <c r="G141" s="573"/>
    </row>
    <row r="142" spans="1:7" s="241" customFormat="1">
      <c r="A142" s="299" t="s">
        <v>13</v>
      </c>
      <c r="B142" s="8" t="s">
        <v>275</v>
      </c>
      <c r="C142" s="116" t="s">
        <v>272</v>
      </c>
      <c r="D142" s="355">
        <v>0.02</v>
      </c>
      <c r="E142" s="352"/>
      <c r="F142" s="353"/>
      <c r="G142" s="573"/>
    </row>
    <row r="143" spans="1:7" s="241" customFormat="1">
      <c r="A143" s="402"/>
      <c r="B143" s="408"/>
      <c r="C143" s="403"/>
      <c r="D143" s="403"/>
      <c r="E143" s="88"/>
      <c r="F143" s="651"/>
      <c r="G143" s="573"/>
    </row>
    <row r="144" spans="1:7" s="241" customFormat="1">
      <c r="A144" s="402"/>
      <c r="B144" s="409" t="s">
        <v>1000</v>
      </c>
      <c r="C144" s="403"/>
      <c r="D144" s="403"/>
      <c r="E144" s="88"/>
      <c r="F144" s="651"/>
      <c r="G144" s="573"/>
    </row>
    <row r="145" spans="1:7" s="241" customFormat="1">
      <c r="A145" s="402"/>
      <c r="B145" s="408"/>
      <c r="C145" s="403"/>
      <c r="D145" s="403"/>
      <c r="E145" s="88"/>
      <c r="F145" s="651"/>
      <c r="G145" s="573"/>
    </row>
    <row r="146" spans="1:7" s="241" customFormat="1" ht="51">
      <c r="A146" s="402" t="s">
        <v>14</v>
      </c>
      <c r="B146" s="8" t="s">
        <v>1095</v>
      </c>
      <c r="C146" s="403" t="s">
        <v>1023</v>
      </c>
      <c r="D146" s="403">
        <v>1</v>
      </c>
      <c r="E146" s="81">
        <v>5000000</v>
      </c>
      <c r="F146" s="652"/>
      <c r="G146" s="573"/>
    </row>
    <row r="147" spans="1:7" s="241" customFormat="1">
      <c r="A147" s="402"/>
      <c r="B147" s="8"/>
      <c r="C147" s="403"/>
      <c r="D147" s="403"/>
      <c r="E147" s="88"/>
      <c r="F147" s="651"/>
      <c r="G147" s="573"/>
    </row>
    <row r="148" spans="1:7" s="241" customFormat="1">
      <c r="A148" s="299" t="s">
        <v>15</v>
      </c>
      <c r="B148" s="8" t="s">
        <v>274</v>
      </c>
      <c r="C148" s="116" t="s">
        <v>272</v>
      </c>
      <c r="D148" s="355">
        <v>0.03</v>
      </c>
      <c r="E148" s="352"/>
      <c r="F148" s="353"/>
      <c r="G148" s="573"/>
    </row>
    <row r="149" spans="1:7" s="241" customFormat="1">
      <c r="A149" s="299"/>
      <c r="B149" s="8"/>
      <c r="C149" s="116"/>
      <c r="D149" s="116"/>
      <c r="E149" s="352"/>
      <c r="F149" s="353"/>
      <c r="G149" s="573"/>
    </row>
    <row r="150" spans="1:7" s="241" customFormat="1">
      <c r="A150" s="299" t="s">
        <v>17</v>
      </c>
      <c r="B150" s="8" t="s">
        <v>275</v>
      </c>
      <c r="C150" s="116" t="s">
        <v>272</v>
      </c>
      <c r="D150" s="355">
        <v>0.02</v>
      </c>
      <c r="E150" s="352"/>
      <c r="F150" s="353"/>
      <c r="G150" s="573"/>
    </row>
    <row r="151" spans="1:7" s="241" customFormat="1">
      <c r="A151" s="299"/>
      <c r="B151" s="8"/>
      <c r="C151" s="116"/>
      <c r="D151" s="355"/>
      <c r="E151" s="352"/>
      <c r="F151" s="353"/>
      <c r="G151" s="573"/>
    </row>
    <row r="152" spans="1:7" s="241" customFormat="1">
      <c r="A152" s="299"/>
      <c r="B152" s="8"/>
      <c r="C152" s="116"/>
      <c r="D152" s="355"/>
      <c r="E152" s="352"/>
      <c r="F152" s="353"/>
      <c r="G152" s="573"/>
    </row>
    <row r="153" spans="1:7" s="241" customFormat="1">
      <c r="A153" s="299"/>
      <c r="B153" s="8"/>
      <c r="C153" s="116"/>
      <c r="D153" s="355"/>
      <c r="E153" s="352"/>
      <c r="F153" s="353"/>
      <c r="G153" s="573"/>
    </row>
    <row r="154" spans="1:7" s="241" customFormat="1">
      <c r="A154" s="299"/>
      <c r="B154" s="8"/>
      <c r="C154" s="116"/>
      <c r="D154" s="355"/>
      <c r="E154" s="352"/>
      <c r="F154" s="353"/>
      <c r="G154" s="573"/>
    </row>
    <row r="155" spans="1:7" s="241" customFormat="1">
      <c r="A155" s="299"/>
      <c r="B155" s="8"/>
      <c r="C155" s="116"/>
      <c r="D155" s="355"/>
      <c r="E155" s="352"/>
      <c r="F155" s="353"/>
      <c r="G155" s="573"/>
    </row>
    <row r="156" spans="1:7" s="241" customFormat="1">
      <c r="A156" s="299"/>
      <c r="B156" s="8"/>
      <c r="C156" s="116"/>
      <c r="D156" s="355"/>
      <c r="E156" s="352"/>
      <c r="F156" s="353"/>
      <c r="G156" s="573"/>
    </row>
    <row r="157" spans="1:7" s="241" customFormat="1">
      <c r="A157" s="299"/>
      <c r="B157" s="8"/>
      <c r="C157" s="116"/>
      <c r="D157" s="355"/>
      <c r="E157" s="352"/>
      <c r="F157" s="353"/>
      <c r="G157" s="573"/>
    </row>
    <row r="158" spans="1:7" s="241" customFormat="1">
      <c r="A158" s="299"/>
      <c r="B158" s="8"/>
      <c r="C158" s="116"/>
      <c r="D158" s="355"/>
      <c r="E158" s="352"/>
      <c r="F158" s="353"/>
      <c r="G158" s="573"/>
    </row>
    <row r="159" spans="1:7" s="241" customFormat="1">
      <c r="A159" s="299"/>
      <c r="B159" s="8"/>
      <c r="C159" s="116"/>
      <c r="D159" s="355"/>
      <c r="E159" s="352"/>
      <c r="F159" s="353"/>
      <c r="G159" s="573"/>
    </row>
    <row r="160" spans="1:7" s="241" customFormat="1">
      <c r="A160" s="299"/>
      <c r="B160" s="8"/>
      <c r="C160" s="116"/>
      <c r="D160" s="355"/>
      <c r="E160" s="352"/>
      <c r="F160" s="353"/>
      <c r="G160" s="573"/>
    </row>
    <row r="161" spans="1:7" s="241" customFormat="1">
      <c r="A161" s="299"/>
      <c r="B161" s="8"/>
      <c r="C161" s="116"/>
      <c r="D161" s="355"/>
      <c r="E161" s="352"/>
      <c r="F161" s="353"/>
      <c r="G161" s="573"/>
    </row>
    <row r="162" spans="1:7" s="241" customFormat="1">
      <c r="A162" s="299"/>
      <c r="B162" s="8"/>
      <c r="C162" s="116"/>
      <c r="D162" s="355"/>
      <c r="E162" s="352"/>
      <c r="F162" s="353"/>
      <c r="G162" s="573"/>
    </row>
    <row r="163" spans="1:7" s="241" customFormat="1">
      <c r="A163" s="299"/>
      <c r="B163" s="8"/>
      <c r="C163" s="116"/>
      <c r="D163" s="355"/>
      <c r="E163" s="352"/>
      <c r="F163" s="353"/>
      <c r="G163" s="573"/>
    </row>
    <row r="164" spans="1:7" s="743" customFormat="1">
      <c r="A164" s="66"/>
      <c r="B164" s="8"/>
      <c r="C164" s="740"/>
      <c r="D164" s="741"/>
      <c r="E164" s="622"/>
      <c r="F164" s="689"/>
      <c r="G164" s="742"/>
    </row>
    <row r="165" spans="1:7" s="241" customFormat="1">
      <c r="A165" s="299"/>
      <c r="B165" s="8"/>
      <c r="C165" s="116"/>
      <c r="D165" s="355"/>
      <c r="E165" s="352"/>
      <c r="F165" s="353"/>
      <c r="G165" s="573"/>
    </row>
    <row r="166" spans="1:7" s="241" customFormat="1">
      <c r="A166" s="402"/>
      <c r="B166" s="8"/>
      <c r="C166" s="403"/>
      <c r="D166" s="403"/>
      <c r="E166" s="88"/>
      <c r="F166" s="651"/>
      <c r="G166" s="573"/>
    </row>
    <row r="167" spans="1:7" s="241" customFormat="1" ht="13.5" thickBot="1">
      <c r="A167" s="418"/>
      <c r="B167" s="960" t="s">
        <v>1004</v>
      </c>
      <c r="C167" s="961"/>
      <c r="D167" s="962"/>
      <c r="E167" s="619"/>
      <c r="F167" s="663"/>
      <c r="G167" s="573"/>
    </row>
    <row r="168" spans="1:7" s="730" customFormat="1" ht="13.5" thickTop="1">
      <c r="A168" s="298"/>
      <c r="B168" s="963"/>
      <c r="C168" s="964"/>
      <c r="D168" s="965"/>
      <c r="E168" s="87"/>
      <c r="F168" s="274"/>
    </row>
    <row r="169" spans="1:7" s="32" customFormat="1">
      <c r="A169" s="415"/>
      <c r="B169" s="442"/>
      <c r="C169" s="731"/>
      <c r="D169" s="732"/>
      <c r="E169" s="620"/>
      <c r="F169" s="733"/>
    </row>
    <row r="170" spans="1:7" s="32" customFormat="1">
      <c r="A170" s="415"/>
      <c r="B170" s="442"/>
      <c r="C170" s="731"/>
      <c r="D170" s="732"/>
      <c r="E170" s="620"/>
      <c r="F170" s="733"/>
    </row>
    <row r="171" spans="1:7" s="241" customFormat="1">
      <c r="A171" s="406"/>
      <c r="B171" s="345"/>
      <c r="C171" s="346"/>
      <c r="D171" s="346"/>
      <c r="E171" s="341"/>
      <c r="F171" s="347"/>
      <c r="G171" s="573"/>
    </row>
    <row r="172" spans="1:7" s="241" customFormat="1">
      <c r="A172" s="348" t="s">
        <v>0</v>
      </c>
      <c r="B172" s="407" t="s">
        <v>1</v>
      </c>
      <c r="C172" s="349" t="s">
        <v>3</v>
      </c>
      <c r="D172" s="349" t="s">
        <v>2</v>
      </c>
      <c r="E172" s="87" t="s">
        <v>4</v>
      </c>
      <c r="F172" s="350" t="s">
        <v>5</v>
      </c>
      <c r="G172" s="573"/>
    </row>
    <row r="173" spans="1:7" s="241" customFormat="1">
      <c r="A173" s="402"/>
      <c r="B173" s="408"/>
      <c r="C173" s="403"/>
      <c r="D173" s="403"/>
      <c r="E173" s="88"/>
      <c r="F173" s="651"/>
      <c r="G173" s="573"/>
    </row>
    <row r="174" spans="1:7" s="241" customFormat="1">
      <c r="A174" s="402"/>
      <c r="B174" s="409" t="s">
        <v>1001</v>
      </c>
      <c r="C174" s="403"/>
      <c r="D174" s="403"/>
      <c r="E174" s="88"/>
      <c r="F174" s="651"/>
      <c r="G174" s="573"/>
    </row>
    <row r="175" spans="1:7" s="241" customFormat="1">
      <c r="A175" s="402"/>
      <c r="B175" s="408"/>
      <c r="C175" s="403"/>
      <c r="D175" s="403"/>
      <c r="E175" s="88"/>
      <c r="F175" s="651"/>
      <c r="G175" s="573"/>
    </row>
    <row r="176" spans="1:7" s="241" customFormat="1" ht="51">
      <c r="A176" s="402" t="s">
        <v>6</v>
      </c>
      <c r="B176" s="8" t="s">
        <v>1096</v>
      </c>
      <c r="C176" s="403" t="s">
        <v>1023</v>
      </c>
      <c r="D176" s="403">
        <v>1</v>
      </c>
      <c r="E176" s="81">
        <v>20000000</v>
      </c>
      <c r="F176" s="652"/>
      <c r="G176" s="573"/>
    </row>
    <row r="177" spans="1:7" s="241" customFormat="1">
      <c r="A177" s="402"/>
      <c r="B177" s="8"/>
      <c r="C177" s="403"/>
      <c r="D177" s="403"/>
      <c r="E177" s="88"/>
      <c r="F177" s="651"/>
      <c r="G177" s="573"/>
    </row>
    <row r="178" spans="1:7" s="241" customFormat="1">
      <c r="A178" s="299" t="s">
        <v>9</v>
      </c>
      <c r="B178" s="8" t="s">
        <v>274</v>
      </c>
      <c r="C178" s="116" t="s">
        <v>272</v>
      </c>
      <c r="D178" s="355">
        <v>0.03</v>
      </c>
      <c r="E178" s="352"/>
      <c r="F178" s="353"/>
      <c r="G178" s="573"/>
    </row>
    <row r="179" spans="1:7" s="241" customFormat="1">
      <c r="A179" s="299"/>
      <c r="B179" s="8"/>
      <c r="C179" s="116"/>
      <c r="D179" s="116"/>
      <c r="E179" s="352"/>
      <c r="F179" s="353"/>
      <c r="G179" s="573"/>
    </row>
    <row r="180" spans="1:7" s="241" customFormat="1">
      <c r="A180" s="299" t="s">
        <v>10</v>
      </c>
      <c r="B180" s="8" t="s">
        <v>275</v>
      </c>
      <c r="C180" s="116" t="s">
        <v>272</v>
      </c>
      <c r="D180" s="355">
        <v>0.02</v>
      </c>
      <c r="E180" s="352"/>
      <c r="F180" s="353"/>
      <c r="G180" s="573"/>
    </row>
    <row r="181" spans="1:7" s="241" customFormat="1">
      <c r="A181" s="402"/>
      <c r="B181" s="408"/>
      <c r="C181" s="403"/>
      <c r="D181" s="403"/>
      <c r="E181" s="88"/>
      <c r="F181" s="651"/>
      <c r="G181" s="573"/>
    </row>
    <row r="182" spans="1:7" s="241" customFormat="1">
      <c r="A182" s="402"/>
      <c r="B182" s="409" t="s">
        <v>1002</v>
      </c>
      <c r="C182" s="403"/>
      <c r="D182" s="403"/>
      <c r="E182" s="88"/>
      <c r="F182" s="651"/>
      <c r="G182" s="573"/>
    </row>
    <row r="183" spans="1:7" s="241" customFormat="1">
      <c r="A183" s="402"/>
      <c r="B183" s="408"/>
      <c r="C183" s="403"/>
      <c r="D183" s="403"/>
      <c r="E183" s="88"/>
      <c r="F183" s="651"/>
      <c r="G183" s="573"/>
    </row>
    <row r="184" spans="1:7" s="241" customFormat="1" ht="51">
      <c r="A184" s="402" t="s">
        <v>11</v>
      </c>
      <c r="B184" s="8" t="s">
        <v>1097</v>
      </c>
      <c r="C184" s="403" t="s">
        <v>1023</v>
      </c>
      <c r="D184" s="403">
        <v>1</v>
      </c>
      <c r="E184" s="81">
        <v>4500000</v>
      </c>
      <c r="F184" s="652"/>
      <c r="G184" s="573"/>
    </row>
    <row r="185" spans="1:7" s="241" customFormat="1">
      <c r="A185" s="402"/>
      <c r="B185" s="8"/>
      <c r="C185" s="403"/>
      <c r="D185" s="403"/>
      <c r="E185" s="88"/>
      <c r="F185" s="651"/>
      <c r="G185" s="573"/>
    </row>
    <row r="186" spans="1:7" s="241" customFormat="1">
      <c r="A186" s="299" t="s">
        <v>12</v>
      </c>
      <c r="B186" s="8" t="s">
        <v>274</v>
      </c>
      <c r="C186" s="116" t="s">
        <v>272</v>
      </c>
      <c r="D186" s="355">
        <v>0.03</v>
      </c>
      <c r="E186" s="352"/>
      <c r="F186" s="353"/>
      <c r="G186" s="573"/>
    </row>
    <row r="187" spans="1:7" s="241" customFormat="1">
      <c r="A187" s="299"/>
      <c r="B187" s="8"/>
      <c r="C187" s="116"/>
      <c r="D187" s="116"/>
      <c r="E187" s="352"/>
      <c r="F187" s="353"/>
      <c r="G187" s="573"/>
    </row>
    <row r="188" spans="1:7" s="241" customFormat="1">
      <c r="A188" s="299" t="s">
        <v>13</v>
      </c>
      <c r="B188" s="8" t="s">
        <v>275</v>
      </c>
      <c r="C188" s="116" t="s">
        <v>272</v>
      </c>
      <c r="D188" s="355">
        <v>0.02</v>
      </c>
      <c r="E188" s="352"/>
      <c r="F188" s="353"/>
      <c r="G188" s="573"/>
    </row>
    <row r="189" spans="1:7" s="241" customFormat="1">
      <c r="A189" s="402"/>
      <c r="B189" s="8"/>
      <c r="C189" s="403"/>
      <c r="D189" s="403"/>
      <c r="E189" s="88"/>
      <c r="F189" s="651"/>
      <c r="G189" s="573"/>
    </row>
    <row r="190" spans="1:7" s="241" customFormat="1">
      <c r="A190" s="402"/>
      <c r="B190" s="409" t="s">
        <v>1003</v>
      </c>
      <c r="C190" s="403"/>
      <c r="D190" s="403"/>
      <c r="E190" s="88"/>
      <c r="F190" s="651"/>
      <c r="G190" s="573"/>
    </row>
    <row r="191" spans="1:7" s="241" customFormat="1">
      <c r="A191" s="402"/>
      <c r="B191" s="408"/>
      <c r="C191" s="403"/>
      <c r="D191" s="403"/>
      <c r="E191" s="88"/>
      <c r="F191" s="651"/>
      <c r="G191" s="573"/>
    </row>
    <row r="192" spans="1:7" s="241" customFormat="1" ht="38.25">
      <c r="A192" s="402" t="s">
        <v>14</v>
      </c>
      <c r="B192" s="8" t="s">
        <v>1098</v>
      </c>
      <c r="C192" s="403" t="s">
        <v>1023</v>
      </c>
      <c r="D192" s="403">
        <v>1</v>
      </c>
      <c r="E192" s="81">
        <v>12000000</v>
      </c>
      <c r="F192" s="652"/>
      <c r="G192" s="573"/>
    </row>
    <row r="193" spans="1:7" s="241" customFormat="1">
      <c r="A193" s="402"/>
      <c r="B193" s="408"/>
      <c r="C193" s="403"/>
      <c r="D193" s="403"/>
      <c r="E193" s="88"/>
      <c r="F193" s="651"/>
      <c r="G193" s="573"/>
    </row>
    <row r="194" spans="1:7" s="241" customFormat="1">
      <c r="A194" s="299" t="s">
        <v>15</v>
      </c>
      <c r="B194" s="8" t="s">
        <v>274</v>
      </c>
      <c r="C194" s="116" t="s">
        <v>272</v>
      </c>
      <c r="D194" s="355">
        <v>0.03</v>
      </c>
      <c r="E194" s="352"/>
      <c r="F194" s="353"/>
      <c r="G194" s="573"/>
    </row>
    <row r="195" spans="1:7" s="241" customFormat="1">
      <c r="A195" s="299"/>
      <c r="B195" s="8"/>
      <c r="C195" s="116"/>
      <c r="D195" s="116"/>
      <c r="E195" s="352"/>
      <c r="F195" s="353"/>
      <c r="G195" s="573"/>
    </row>
    <row r="196" spans="1:7" s="241" customFormat="1">
      <c r="A196" s="299" t="s">
        <v>17</v>
      </c>
      <c r="B196" s="8" t="s">
        <v>275</v>
      </c>
      <c r="C196" s="116" t="s">
        <v>272</v>
      </c>
      <c r="D196" s="355">
        <v>0.02</v>
      </c>
      <c r="E196" s="352"/>
      <c r="F196" s="353"/>
      <c r="G196" s="573"/>
    </row>
    <row r="197" spans="1:7" s="241" customFormat="1">
      <c r="A197" s="402"/>
      <c r="B197" s="408"/>
      <c r="C197" s="403"/>
      <c r="D197" s="403"/>
      <c r="E197" s="88"/>
      <c r="F197" s="651"/>
      <c r="G197" s="573"/>
    </row>
    <row r="198" spans="1:7" s="241" customFormat="1">
      <c r="A198" s="402"/>
      <c r="B198" s="409" t="s">
        <v>1005</v>
      </c>
      <c r="C198" s="403"/>
      <c r="D198" s="403"/>
      <c r="E198" s="88"/>
      <c r="F198" s="651"/>
      <c r="G198" s="573"/>
    </row>
    <row r="199" spans="1:7" s="241" customFormat="1">
      <c r="A199" s="402"/>
      <c r="B199" s="408"/>
      <c r="C199" s="403"/>
      <c r="D199" s="403"/>
      <c r="E199" s="88"/>
      <c r="F199" s="651"/>
      <c r="G199" s="573"/>
    </row>
    <row r="200" spans="1:7" s="241" customFormat="1" ht="63.75">
      <c r="A200" s="402" t="s">
        <v>18</v>
      </c>
      <c r="B200" s="8" t="s">
        <v>1099</v>
      </c>
      <c r="C200" s="403" t="s">
        <v>1023</v>
      </c>
      <c r="D200" s="403">
        <v>1</v>
      </c>
      <c r="E200" s="81">
        <v>23000000</v>
      </c>
      <c r="F200" s="652"/>
      <c r="G200" s="573"/>
    </row>
    <row r="201" spans="1:7" s="241" customFormat="1">
      <c r="A201" s="402"/>
      <c r="B201" s="8"/>
      <c r="C201" s="403"/>
      <c r="D201" s="403"/>
      <c r="E201" s="88"/>
      <c r="F201" s="651"/>
      <c r="G201" s="573"/>
    </row>
    <row r="202" spans="1:7" s="241" customFormat="1">
      <c r="A202" s="299" t="s">
        <v>19</v>
      </c>
      <c r="B202" s="8" t="s">
        <v>274</v>
      </c>
      <c r="C202" s="116" t="s">
        <v>272</v>
      </c>
      <c r="D202" s="355">
        <v>0.05</v>
      </c>
      <c r="E202" s="352"/>
      <c r="F202" s="353"/>
      <c r="G202" s="573"/>
    </row>
    <row r="203" spans="1:7" s="241" customFormat="1">
      <c r="A203" s="299"/>
      <c r="B203" s="8"/>
      <c r="C203" s="116"/>
      <c r="D203" s="116"/>
      <c r="E203" s="352"/>
      <c r="F203" s="353"/>
      <c r="G203" s="573"/>
    </row>
    <row r="204" spans="1:7" s="241" customFormat="1">
      <c r="A204" s="299" t="s">
        <v>20</v>
      </c>
      <c r="B204" s="8" t="s">
        <v>275</v>
      </c>
      <c r="C204" s="116" t="s">
        <v>272</v>
      </c>
      <c r="D204" s="355">
        <v>0.02</v>
      </c>
      <c r="E204" s="352"/>
      <c r="F204" s="353"/>
      <c r="G204" s="573"/>
    </row>
    <row r="205" spans="1:7" s="241" customFormat="1">
      <c r="A205" s="402"/>
      <c r="B205" s="8"/>
      <c r="C205" s="403"/>
      <c r="D205" s="403"/>
      <c r="E205" s="88"/>
      <c r="F205" s="651"/>
      <c r="G205" s="573"/>
    </row>
    <row r="206" spans="1:7" s="241" customFormat="1">
      <c r="A206" s="402"/>
      <c r="B206" s="8"/>
      <c r="C206" s="403"/>
      <c r="D206" s="403"/>
      <c r="E206" s="88"/>
      <c r="F206" s="651"/>
      <c r="G206" s="573"/>
    </row>
    <row r="207" spans="1:7" s="241" customFormat="1">
      <c r="A207" s="402"/>
      <c r="B207" s="8"/>
      <c r="C207" s="403"/>
      <c r="D207" s="403"/>
      <c r="E207" s="88"/>
      <c r="F207" s="651"/>
      <c r="G207" s="573"/>
    </row>
    <row r="208" spans="1:7" s="241" customFormat="1">
      <c r="A208" s="402"/>
      <c r="B208" s="8"/>
      <c r="C208" s="403"/>
      <c r="D208" s="403"/>
      <c r="E208" s="88"/>
      <c r="F208" s="651"/>
      <c r="G208" s="573"/>
    </row>
    <row r="209" spans="1:8" s="241" customFormat="1">
      <c r="A209" s="402"/>
      <c r="B209" s="8"/>
      <c r="C209" s="403"/>
      <c r="D209" s="403"/>
      <c r="E209" s="87"/>
      <c r="F209" s="651"/>
      <c r="G209" s="573"/>
    </row>
    <row r="210" spans="1:8" s="241" customFormat="1" ht="13.5" thickBot="1">
      <c r="A210" s="418"/>
      <c r="B210" s="960" t="s">
        <v>1004</v>
      </c>
      <c r="C210" s="961"/>
      <c r="D210" s="962"/>
      <c r="E210" s="88"/>
      <c r="F210" s="744"/>
      <c r="G210" s="573"/>
    </row>
    <row r="211" spans="1:8" s="241" customFormat="1" ht="13.5" thickTop="1">
      <c r="A211" s="298"/>
      <c r="B211" s="963"/>
      <c r="C211" s="964"/>
      <c r="D211" s="965"/>
      <c r="E211" s="87"/>
      <c r="F211" s="274"/>
      <c r="G211" s="573"/>
    </row>
    <row r="212" spans="1:8" s="241" customFormat="1">
      <c r="A212" s="415"/>
      <c r="B212" s="442"/>
      <c r="C212" s="731"/>
      <c r="D212" s="732"/>
      <c r="E212" s="620"/>
      <c r="F212" s="733"/>
      <c r="G212" s="573"/>
    </row>
    <row r="213" spans="1:8" s="241" customFormat="1">
      <c r="A213" s="415"/>
      <c r="B213" s="442"/>
      <c r="C213" s="731"/>
      <c r="D213" s="732"/>
      <c r="E213" s="620"/>
      <c r="F213" s="733"/>
      <c r="G213" s="573"/>
    </row>
    <row r="214" spans="1:8" s="241" customFormat="1">
      <c r="A214" s="406"/>
      <c r="B214" s="345"/>
      <c r="C214" s="346"/>
      <c r="D214" s="346"/>
      <c r="E214" s="341"/>
      <c r="F214" s="347"/>
      <c r="G214" s="573"/>
    </row>
    <row r="215" spans="1:8" s="241" customFormat="1">
      <c r="A215" s="348" t="s">
        <v>0</v>
      </c>
      <c r="B215" s="407" t="s">
        <v>1</v>
      </c>
      <c r="C215" s="349" t="s">
        <v>3</v>
      </c>
      <c r="D215" s="349" t="s">
        <v>2</v>
      </c>
      <c r="E215" s="87" t="s">
        <v>4</v>
      </c>
      <c r="F215" s="350" t="s">
        <v>5</v>
      </c>
      <c r="G215" s="573"/>
    </row>
    <row r="216" spans="1:8" s="241" customFormat="1">
      <c r="A216" s="402"/>
      <c r="B216" s="408"/>
      <c r="C216" s="403"/>
      <c r="D216" s="403"/>
      <c r="E216" s="88"/>
      <c r="F216" s="651"/>
      <c r="G216" s="573"/>
    </row>
    <row r="217" spans="1:8" s="241" customFormat="1">
      <c r="A217" s="402"/>
      <c r="B217" s="409" t="s">
        <v>1006</v>
      </c>
      <c r="C217" s="403"/>
      <c r="D217" s="403"/>
      <c r="E217" s="88"/>
      <c r="F217" s="651"/>
      <c r="G217" s="573"/>
    </row>
    <row r="218" spans="1:8" s="241" customFormat="1">
      <c r="A218" s="402"/>
      <c r="B218" s="408"/>
      <c r="C218" s="403"/>
      <c r="D218" s="403"/>
      <c r="E218" s="88"/>
      <c r="F218" s="651"/>
      <c r="G218" s="573"/>
    </row>
    <row r="219" spans="1:8" s="241" customFormat="1" ht="63.75">
      <c r="A219" s="402" t="s">
        <v>6</v>
      </c>
      <c r="B219" s="8" t="s">
        <v>1100</v>
      </c>
      <c r="C219" s="403" t="s">
        <v>1024</v>
      </c>
      <c r="D219" s="403">
        <v>1</v>
      </c>
      <c r="E219" s="81">
        <v>33000000</v>
      </c>
      <c r="F219" s="652"/>
      <c r="G219" s="573">
        <v>35</v>
      </c>
      <c r="H219" s="241">
        <v>40</v>
      </c>
    </row>
    <row r="220" spans="1:8" s="241" customFormat="1">
      <c r="A220" s="402"/>
      <c r="B220" s="8"/>
      <c r="C220" s="403"/>
      <c r="D220" s="403"/>
      <c r="E220" s="88"/>
      <c r="F220" s="651"/>
      <c r="G220" s="573"/>
    </row>
    <row r="221" spans="1:8" s="241" customFormat="1">
      <c r="A221" s="299" t="s">
        <v>9</v>
      </c>
      <c r="B221" s="8" t="s">
        <v>274</v>
      </c>
      <c r="C221" s="116" t="s">
        <v>272</v>
      </c>
      <c r="D221" s="355">
        <v>0.05</v>
      </c>
      <c r="E221" s="352"/>
      <c r="F221" s="353"/>
      <c r="G221" s="573"/>
    </row>
    <row r="222" spans="1:8" s="241" customFormat="1">
      <c r="A222" s="299"/>
      <c r="B222" s="8"/>
      <c r="C222" s="116"/>
      <c r="D222" s="116"/>
      <c r="E222" s="352"/>
      <c r="F222" s="353"/>
      <c r="G222" s="573"/>
    </row>
    <row r="223" spans="1:8" s="241" customFormat="1">
      <c r="A223" s="299" t="s">
        <v>10</v>
      </c>
      <c r="B223" s="8" t="s">
        <v>275</v>
      </c>
      <c r="C223" s="116" t="s">
        <v>272</v>
      </c>
      <c r="D223" s="355">
        <v>0.02</v>
      </c>
      <c r="E223" s="352"/>
      <c r="F223" s="353"/>
      <c r="G223" s="573"/>
    </row>
    <row r="224" spans="1:8" s="241" customFormat="1">
      <c r="A224" s="402"/>
      <c r="B224" s="8"/>
      <c r="C224" s="403"/>
      <c r="D224" s="403"/>
      <c r="E224" s="88"/>
      <c r="F224" s="651"/>
      <c r="G224" s="573"/>
    </row>
    <row r="225" spans="1:7" s="241" customFormat="1">
      <c r="A225" s="402"/>
      <c r="B225" s="409" t="s">
        <v>1009</v>
      </c>
      <c r="C225" s="403"/>
      <c r="D225" s="403"/>
      <c r="E225" s="88"/>
      <c r="F225" s="651"/>
      <c r="G225" s="573"/>
    </row>
    <row r="226" spans="1:7" s="241" customFormat="1">
      <c r="A226" s="402"/>
      <c r="B226" s="408"/>
      <c r="C226" s="403"/>
      <c r="D226" s="403"/>
      <c r="E226" s="88"/>
      <c r="F226" s="651"/>
      <c r="G226" s="573"/>
    </row>
    <row r="227" spans="1:7" s="241" customFormat="1" ht="51">
      <c r="A227" s="402" t="s">
        <v>11</v>
      </c>
      <c r="B227" s="8" t="s">
        <v>1101</v>
      </c>
      <c r="C227" s="403" t="s">
        <v>1024</v>
      </c>
      <c r="D227" s="403">
        <v>1</v>
      </c>
      <c r="E227" s="81">
        <v>5000000</v>
      </c>
      <c r="F227" s="652"/>
      <c r="G227" s="573"/>
    </row>
    <row r="228" spans="1:7" s="241" customFormat="1">
      <c r="A228" s="402"/>
      <c r="B228" s="408"/>
      <c r="C228" s="403"/>
      <c r="D228" s="403"/>
      <c r="E228" s="88"/>
      <c r="F228" s="651"/>
      <c r="G228" s="573"/>
    </row>
    <row r="229" spans="1:7" s="241" customFormat="1">
      <c r="A229" s="299" t="s">
        <v>12</v>
      </c>
      <c r="B229" s="8" t="s">
        <v>274</v>
      </c>
      <c r="C229" s="116" t="s">
        <v>272</v>
      </c>
      <c r="D229" s="355">
        <v>0.05</v>
      </c>
      <c r="E229" s="352"/>
      <c r="F229" s="353"/>
      <c r="G229" s="573"/>
    </row>
    <row r="230" spans="1:7" s="241" customFormat="1">
      <c r="A230" s="299"/>
      <c r="B230" s="8"/>
      <c r="C230" s="116"/>
      <c r="D230" s="116"/>
      <c r="E230" s="352"/>
      <c r="F230" s="353"/>
      <c r="G230" s="573"/>
    </row>
    <row r="231" spans="1:7" s="241" customFormat="1">
      <c r="A231" s="299" t="s">
        <v>13</v>
      </c>
      <c r="B231" s="8" t="s">
        <v>275</v>
      </c>
      <c r="C231" s="116" t="s">
        <v>272</v>
      </c>
      <c r="D231" s="355">
        <v>0.02</v>
      </c>
      <c r="E231" s="352"/>
      <c r="F231" s="353"/>
      <c r="G231" s="573"/>
    </row>
    <row r="232" spans="1:7" s="241" customFormat="1">
      <c r="A232" s="299"/>
      <c r="B232" s="8"/>
      <c r="C232" s="116"/>
      <c r="D232" s="355"/>
      <c r="E232" s="352"/>
      <c r="F232" s="353"/>
      <c r="G232" s="573"/>
    </row>
    <row r="233" spans="1:7" s="241" customFormat="1">
      <c r="A233" s="299"/>
      <c r="B233" s="34" t="s">
        <v>1043</v>
      </c>
      <c r="C233" s="116"/>
      <c r="D233" s="355"/>
      <c r="E233" s="352"/>
      <c r="F233" s="353"/>
      <c r="G233" s="573"/>
    </row>
    <row r="234" spans="1:7" s="241" customFormat="1">
      <c r="A234" s="299"/>
      <c r="B234" s="8"/>
      <c r="C234" s="116"/>
      <c r="D234" s="355"/>
      <c r="E234" s="352"/>
      <c r="F234" s="353"/>
      <c r="G234" s="573"/>
    </row>
    <row r="235" spans="1:7" s="241" customFormat="1" ht="89.25">
      <c r="A235" s="402" t="s">
        <v>14</v>
      </c>
      <c r="B235" s="8" t="s">
        <v>1124</v>
      </c>
      <c r="C235" s="403" t="s">
        <v>1024</v>
      </c>
      <c r="D235" s="403">
        <v>1</v>
      </c>
      <c r="E235" s="81">
        <v>18000000</v>
      </c>
      <c r="F235" s="652"/>
      <c r="G235" s="573"/>
    </row>
    <row r="236" spans="1:7" s="241" customFormat="1">
      <c r="A236" s="402"/>
      <c r="B236" s="408"/>
      <c r="C236" s="403"/>
      <c r="D236" s="403"/>
      <c r="E236" s="88"/>
      <c r="F236" s="651"/>
      <c r="G236" s="573"/>
    </row>
    <row r="237" spans="1:7" s="241" customFormat="1">
      <c r="A237" s="299"/>
      <c r="B237" s="8"/>
      <c r="C237" s="116"/>
      <c r="D237" s="355"/>
      <c r="E237" s="352"/>
      <c r="F237" s="353"/>
      <c r="G237" s="573"/>
    </row>
    <row r="238" spans="1:7" s="241" customFormat="1">
      <c r="A238" s="299"/>
      <c r="B238" s="8"/>
      <c r="C238" s="116"/>
      <c r="D238" s="116"/>
      <c r="E238" s="352"/>
      <c r="F238" s="353"/>
      <c r="G238" s="573"/>
    </row>
    <row r="239" spans="1:7" s="241" customFormat="1">
      <c r="A239" s="299"/>
      <c r="B239" s="8"/>
      <c r="C239" s="116"/>
      <c r="D239" s="355"/>
      <c r="E239" s="352"/>
      <c r="F239" s="353"/>
      <c r="G239" s="573"/>
    </row>
    <row r="240" spans="1:7" s="241" customFormat="1">
      <c r="A240" s="299"/>
      <c r="B240" s="8"/>
      <c r="C240" s="116"/>
      <c r="D240" s="355"/>
      <c r="E240" s="352"/>
      <c r="F240" s="353"/>
      <c r="G240" s="573"/>
    </row>
    <row r="241" spans="1:7" s="241" customFormat="1">
      <c r="A241" s="299"/>
      <c r="B241" s="8"/>
      <c r="C241" s="116"/>
      <c r="D241" s="355"/>
      <c r="E241" s="352"/>
      <c r="F241" s="353"/>
      <c r="G241" s="573"/>
    </row>
    <row r="242" spans="1:7" s="241" customFormat="1">
      <c r="A242" s="299"/>
      <c r="B242" s="8"/>
      <c r="C242" s="116"/>
      <c r="D242" s="355"/>
      <c r="E242" s="352"/>
      <c r="F242" s="353"/>
      <c r="G242" s="573"/>
    </row>
    <row r="243" spans="1:7" s="241" customFormat="1">
      <c r="A243" s="299"/>
      <c r="B243" s="8"/>
      <c r="C243" s="116"/>
      <c r="D243" s="355"/>
      <c r="E243" s="352"/>
      <c r="F243" s="353"/>
      <c r="G243" s="573"/>
    </row>
    <row r="244" spans="1:7" s="241" customFormat="1">
      <c r="A244" s="299"/>
      <c r="B244" s="8"/>
      <c r="C244" s="116"/>
      <c r="D244" s="355"/>
      <c r="E244" s="352"/>
      <c r="F244" s="353"/>
      <c r="G244" s="573"/>
    </row>
    <row r="245" spans="1:7" s="241" customFormat="1">
      <c r="A245" s="299"/>
      <c r="B245" s="8"/>
      <c r="C245" s="116"/>
      <c r="D245" s="355"/>
      <c r="E245" s="352"/>
      <c r="F245" s="353"/>
      <c r="G245" s="573"/>
    </row>
    <row r="246" spans="1:7" s="241" customFormat="1">
      <c r="A246" s="299"/>
      <c r="B246" s="8"/>
      <c r="C246" s="116"/>
      <c r="D246" s="355"/>
      <c r="E246" s="352"/>
      <c r="F246" s="353"/>
      <c r="G246" s="573"/>
    </row>
    <row r="247" spans="1:7" s="241" customFormat="1">
      <c r="A247" s="299"/>
      <c r="B247" s="8"/>
      <c r="C247" s="116"/>
      <c r="D247" s="355"/>
      <c r="E247" s="352"/>
      <c r="F247" s="353"/>
      <c r="G247" s="573"/>
    </row>
    <row r="248" spans="1:7" s="241" customFormat="1">
      <c r="A248" s="299"/>
      <c r="B248" s="8"/>
      <c r="C248" s="116"/>
      <c r="D248" s="355"/>
      <c r="E248" s="352"/>
      <c r="F248" s="353"/>
      <c r="G248" s="573"/>
    </row>
    <row r="249" spans="1:7" s="241" customFormat="1">
      <c r="A249" s="299"/>
      <c r="B249" s="8"/>
      <c r="C249" s="116"/>
      <c r="D249" s="355"/>
      <c r="E249" s="352"/>
      <c r="F249" s="353"/>
      <c r="G249" s="573"/>
    </row>
    <row r="250" spans="1:7" s="241" customFormat="1">
      <c r="A250" s="299"/>
      <c r="B250" s="8"/>
      <c r="C250" s="116"/>
      <c r="D250" s="355"/>
      <c r="E250" s="352"/>
      <c r="F250" s="353"/>
      <c r="G250" s="573"/>
    </row>
    <row r="251" spans="1:7" s="241" customFormat="1">
      <c r="A251" s="402"/>
      <c r="B251" s="408"/>
      <c r="C251" s="403"/>
      <c r="D251" s="403"/>
      <c r="E251" s="88"/>
      <c r="F251" s="651"/>
      <c r="G251" s="573"/>
    </row>
    <row r="252" spans="1:7" s="241" customFormat="1" ht="13.5" thickBot="1">
      <c r="A252" s="412"/>
      <c r="B252" s="275" t="s">
        <v>1004</v>
      </c>
      <c r="C252" s="745"/>
      <c r="D252" s="745"/>
      <c r="E252" s="392"/>
      <c r="F252" s="653"/>
      <c r="G252" s="573"/>
    </row>
    <row r="253" spans="1:7" s="241" customFormat="1" ht="13.5" thickTop="1">
      <c r="A253" s="348"/>
      <c r="B253" s="746"/>
      <c r="C253" s="746"/>
      <c r="D253" s="746"/>
      <c r="E253" s="87"/>
      <c r="F253" s="350"/>
      <c r="G253" s="573"/>
    </row>
    <row r="254" spans="1:7" s="241" customFormat="1">
      <c r="A254" s="413"/>
      <c r="B254" s="429"/>
      <c r="C254" s="429"/>
      <c r="D254" s="429"/>
      <c r="E254" s="414"/>
      <c r="F254" s="656"/>
      <c r="G254" s="573"/>
    </row>
    <row r="255" spans="1:7" s="241" customFormat="1">
      <c r="A255" s="413"/>
      <c r="B255" s="429"/>
      <c r="C255" s="429"/>
      <c r="D255" s="429"/>
      <c r="E255" s="414"/>
      <c r="F255" s="656"/>
      <c r="G255" s="573"/>
    </row>
    <row r="256" spans="1:7" s="241" customFormat="1">
      <c r="A256" s="406"/>
      <c r="B256" s="345"/>
      <c r="C256" s="346"/>
      <c r="D256" s="346"/>
      <c r="E256" s="341"/>
      <c r="F256" s="347"/>
      <c r="G256" s="573"/>
    </row>
    <row r="257" spans="1:7" s="241" customFormat="1">
      <c r="A257" s="348" t="s">
        <v>0</v>
      </c>
      <c r="B257" s="407" t="s">
        <v>1</v>
      </c>
      <c r="C257" s="349" t="s">
        <v>3</v>
      </c>
      <c r="D257" s="349" t="s">
        <v>2</v>
      </c>
      <c r="E257" s="87" t="s">
        <v>4</v>
      </c>
      <c r="F257" s="350" t="s">
        <v>5</v>
      </c>
      <c r="G257" s="573"/>
    </row>
    <row r="258" spans="1:7" s="241" customFormat="1">
      <c r="A258" s="402"/>
      <c r="B258" s="477"/>
      <c r="C258" s="477"/>
      <c r="D258" s="477"/>
      <c r="E258" s="88"/>
      <c r="F258" s="651"/>
      <c r="G258" s="573"/>
    </row>
    <row r="259" spans="1:7" s="241" customFormat="1">
      <c r="A259" s="402"/>
      <c r="B259" s="408"/>
      <c r="C259" s="403"/>
      <c r="D259" s="403"/>
      <c r="E259" s="88"/>
      <c r="F259" s="651"/>
      <c r="G259" s="573"/>
    </row>
    <row r="260" spans="1:7" s="241" customFormat="1">
      <c r="A260" s="402"/>
      <c r="B260" s="410" t="s">
        <v>33</v>
      </c>
      <c r="C260" s="403"/>
      <c r="D260" s="403"/>
      <c r="E260" s="88"/>
      <c r="F260" s="651"/>
      <c r="G260" s="573"/>
    </row>
    <row r="261" spans="1:7" s="241" customFormat="1">
      <c r="A261" s="402"/>
      <c r="B261" s="408"/>
      <c r="C261" s="403"/>
      <c r="D261" s="403"/>
      <c r="E261" s="88"/>
      <c r="F261" s="651"/>
      <c r="G261" s="573"/>
    </row>
    <row r="262" spans="1:7" s="241" customFormat="1">
      <c r="A262" s="402"/>
      <c r="B262" s="747" t="s">
        <v>929</v>
      </c>
      <c r="C262" s="403"/>
      <c r="D262" s="403"/>
      <c r="E262" s="88"/>
      <c r="F262" s="651"/>
      <c r="G262" s="573"/>
    </row>
    <row r="263" spans="1:7" s="241" customFormat="1">
      <c r="A263" s="402"/>
      <c r="B263" s="408"/>
      <c r="C263" s="403"/>
      <c r="D263" s="403"/>
      <c r="E263" s="88"/>
      <c r="F263" s="651"/>
      <c r="G263" s="573"/>
    </row>
    <row r="264" spans="1:7" s="241" customFormat="1">
      <c r="A264" s="402"/>
      <c r="B264" s="408"/>
      <c r="C264" s="403"/>
      <c r="D264" s="403"/>
      <c r="E264" s="88"/>
      <c r="F264" s="651"/>
      <c r="G264" s="573"/>
    </row>
    <row r="265" spans="1:7" s="241" customFormat="1">
      <c r="A265" s="402"/>
      <c r="B265" s="747" t="s">
        <v>930</v>
      </c>
      <c r="C265" s="403"/>
      <c r="D265" s="403"/>
      <c r="E265" s="88"/>
      <c r="F265" s="651"/>
      <c r="G265" s="573"/>
    </row>
    <row r="266" spans="1:7" s="241" customFormat="1">
      <c r="A266" s="402"/>
      <c r="B266" s="408"/>
      <c r="C266" s="403"/>
      <c r="D266" s="403"/>
      <c r="E266" s="88"/>
      <c r="F266" s="651"/>
      <c r="G266" s="573"/>
    </row>
    <row r="267" spans="1:7" s="241" customFormat="1">
      <c r="A267" s="402"/>
      <c r="B267" s="408"/>
      <c r="C267" s="403"/>
      <c r="D267" s="403"/>
      <c r="E267" s="88"/>
      <c r="F267" s="651"/>
      <c r="G267" s="573"/>
    </row>
    <row r="268" spans="1:7" s="241" customFormat="1">
      <c r="A268" s="402"/>
      <c r="B268" s="747" t="s">
        <v>1007</v>
      </c>
      <c r="C268" s="403"/>
      <c r="D268" s="403"/>
      <c r="E268" s="88"/>
      <c r="F268" s="651"/>
      <c r="G268" s="573"/>
    </row>
    <row r="269" spans="1:7" s="241" customFormat="1">
      <c r="A269" s="402"/>
      <c r="B269" s="408"/>
      <c r="C269" s="403"/>
      <c r="D269" s="403"/>
      <c r="E269" s="88"/>
      <c r="F269" s="651"/>
      <c r="G269" s="573"/>
    </row>
    <row r="270" spans="1:7" s="241" customFormat="1">
      <c r="A270" s="402"/>
      <c r="B270" s="408"/>
      <c r="C270" s="403"/>
      <c r="D270" s="403"/>
      <c r="E270" s="88"/>
      <c r="F270" s="651"/>
      <c r="G270" s="573"/>
    </row>
    <row r="271" spans="1:7" s="241" customFormat="1">
      <c r="A271" s="402"/>
      <c r="B271" s="747" t="s">
        <v>1008</v>
      </c>
      <c r="C271" s="403"/>
      <c r="D271" s="403"/>
      <c r="E271" s="88"/>
      <c r="F271" s="651"/>
      <c r="G271" s="573"/>
    </row>
    <row r="272" spans="1:7" s="241" customFormat="1">
      <c r="A272" s="402"/>
      <c r="B272" s="408"/>
      <c r="C272" s="403"/>
      <c r="D272" s="403"/>
      <c r="E272" s="88"/>
      <c r="F272" s="651"/>
      <c r="G272" s="573"/>
    </row>
    <row r="273" spans="1:7" s="241" customFormat="1">
      <c r="A273" s="402"/>
      <c r="B273" s="408"/>
      <c r="C273" s="403"/>
      <c r="D273" s="403"/>
      <c r="E273" s="88"/>
      <c r="F273" s="651"/>
      <c r="G273" s="573"/>
    </row>
    <row r="274" spans="1:7" s="241" customFormat="1">
      <c r="A274" s="402"/>
      <c r="B274" s="747" t="s">
        <v>1053</v>
      </c>
      <c r="C274" s="403"/>
      <c r="D274" s="403"/>
      <c r="E274" s="88"/>
      <c r="F274" s="651"/>
      <c r="G274" s="573"/>
    </row>
    <row r="275" spans="1:7" s="241" customFormat="1">
      <c r="A275" s="402"/>
      <c r="B275" s="408"/>
      <c r="C275" s="403"/>
      <c r="D275" s="403"/>
      <c r="E275" s="88"/>
      <c r="F275" s="651"/>
      <c r="G275" s="573"/>
    </row>
    <row r="276" spans="1:7" s="241" customFormat="1">
      <c r="A276" s="402"/>
      <c r="B276" s="408"/>
      <c r="C276" s="403"/>
      <c r="D276" s="403"/>
      <c r="E276" s="88"/>
      <c r="F276" s="651"/>
      <c r="G276" s="573"/>
    </row>
    <row r="277" spans="1:7" s="241" customFormat="1">
      <c r="A277" s="402"/>
      <c r="B277" s="747" t="s">
        <v>1025</v>
      </c>
      <c r="C277" s="403"/>
      <c r="D277" s="403"/>
      <c r="E277" s="88"/>
      <c r="F277" s="651"/>
      <c r="G277" s="573"/>
    </row>
    <row r="278" spans="1:7" s="241" customFormat="1">
      <c r="A278" s="402"/>
      <c r="B278" s="747"/>
      <c r="C278" s="403"/>
      <c r="D278" s="403"/>
      <c r="E278" s="88"/>
      <c r="F278" s="651"/>
      <c r="G278" s="573"/>
    </row>
    <row r="279" spans="1:7" s="241" customFormat="1">
      <c r="A279" s="402"/>
      <c r="B279" s="747"/>
      <c r="C279" s="403"/>
      <c r="D279" s="403"/>
      <c r="E279" s="88"/>
      <c r="F279" s="651"/>
      <c r="G279" s="573"/>
    </row>
    <row r="280" spans="1:7" s="241" customFormat="1">
      <c r="A280" s="402"/>
      <c r="B280" s="747"/>
      <c r="C280" s="403"/>
      <c r="D280" s="403"/>
      <c r="E280" s="88"/>
      <c r="F280" s="651"/>
      <c r="G280" s="573"/>
    </row>
    <row r="281" spans="1:7" s="241" customFormat="1">
      <c r="A281" s="402"/>
      <c r="B281" s="747"/>
      <c r="C281" s="403"/>
      <c r="D281" s="403"/>
      <c r="E281" s="88"/>
      <c r="F281" s="651"/>
      <c r="G281" s="573"/>
    </row>
    <row r="282" spans="1:7" s="241" customFormat="1">
      <c r="A282" s="402"/>
      <c r="B282" s="747"/>
      <c r="C282" s="403"/>
      <c r="D282" s="403"/>
      <c r="E282" s="88"/>
      <c r="F282" s="651"/>
      <c r="G282" s="573"/>
    </row>
    <row r="283" spans="1:7" s="241" customFormat="1">
      <c r="A283" s="402"/>
      <c r="B283" s="747"/>
      <c r="C283" s="403"/>
      <c r="D283" s="403"/>
      <c r="E283" s="88"/>
      <c r="F283" s="651"/>
      <c r="G283" s="573"/>
    </row>
    <row r="284" spans="1:7" s="241" customFormat="1">
      <c r="A284" s="402"/>
      <c r="B284" s="747"/>
      <c r="C284" s="403"/>
      <c r="D284" s="403"/>
      <c r="E284" s="88"/>
      <c r="F284" s="651"/>
      <c r="G284" s="573"/>
    </row>
    <row r="285" spans="1:7" s="241" customFormat="1">
      <c r="A285" s="402"/>
      <c r="B285" s="747"/>
      <c r="C285" s="403"/>
      <c r="D285" s="403"/>
      <c r="E285" s="88"/>
      <c r="F285" s="651"/>
      <c r="G285" s="573"/>
    </row>
    <row r="286" spans="1:7" s="241" customFormat="1">
      <c r="A286" s="402"/>
      <c r="B286" s="747"/>
      <c r="C286" s="403"/>
      <c r="D286" s="403"/>
      <c r="E286" s="88"/>
      <c r="F286" s="651"/>
      <c r="G286" s="573"/>
    </row>
    <row r="287" spans="1:7" s="241" customFormat="1">
      <c r="A287" s="402"/>
      <c r="B287" s="747"/>
      <c r="C287" s="403"/>
      <c r="D287" s="403"/>
      <c r="E287" s="88"/>
      <c r="F287" s="651"/>
      <c r="G287" s="573"/>
    </row>
    <row r="288" spans="1:7" s="241" customFormat="1">
      <c r="A288" s="402"/>
      <c r="B288" s="747"/>
      <c r="C288" s="403"/>
      <c r="D288" s="403"/>
      <c r="E288" s="88"/>
      <c r="F288" s="651"/>
      <c r="G288" s="573"/>
    </row>
    <row r="289" spans="1:7" s="241" customFormat="1">
      <c r="A289" s="402"/>
      <c r="B289" s="747"/>
      <c r="C289" s="403"/>
      <c r="D289" s="403"/>
      <c r="E289" s="88"/>
      <c r="F289" s="651"/>
      <c r="G289" s="573"/>
    </row>
    <row r="290" spans="1:7" s="241" customFormat="1">
      <c r="A290" s="402"/>
      <c r="B290" s="747"/>
      <c r="C290" s="403"/>
      <c r="D290" s="403"/>
      <c r="E290" s="88"/>
      <c r="F290" s="651"/>
      <c r="G290" s="573"/>
    </row>
    <row r="291" spans="1:7" s="241" customFormat="1">
      <c r="A291" s="402"/>
      <c r="B291" s="747"/>
      <c r="C291" s="403"/>
      <c r="D291" s="403"/>
      <c r="E291" s="88"/>
      <c r="F291" s="651"/>
      <c r="G291" s="573"/>
    </row>
    <row r="292" spans="1:7" s="241" customFormat="1">
      <c r="A292" s="402"/>
      <c r="B292" s="747"/>
      <c r="C292" s="403"/>
      <c r="D292" s="403"/>
      <c r="E292" s="88"/>
      <c r="F292" s="651"/>
      <c r="G292" s="573"/>
    </row>
    <row r="293" spans="1:7" s="241" customFormat="1">
      <c r="A293" s="402"/>
      <c r="B293" s="747"/>
      <c r="C293" s="403"/>
      <c r="D293" s="403"/>
      <c r="E293" s="88"/>
      <c r="F293" s="651"/>
      <c r="G293" s="573"/>
    </row>
    <row r="294" spans="1:7" s="241" customFormat="1">
      <c r="A294" s="402"/>
      <c r="B294" s="747"/>
      <c r="C294" s="403"/>
      <c r="D294" s="403"/>
      <c r="E294" s="88"/>
      <c r="F294" s="651"/>
      <c r="G294" s="573"/>
    </row>
    <row r="295" spans="1:7" s="241" customFormat="1">
      <c r="A295" s="402"/>
      <c r="B295" s="747"/>
      <c r="C295" s="403"/>
      <c r="D295" s="403"/>
      <c r="E295" s="88"/>
      <c r="F295" s="651"/>
      <c r="G295" s="573"/>
    </row>
    <row r="296" spans="1:7" s="241" customFormat="1">
      <c r="A296" s="402"/>
      <c r="B296" s="747"/>
      <c r="C296" s="403"/>
      <c r="D296" s="403"/>
      <c r="E296" s="88"/>
      <c r="F296" s="651"/>
      <c r="G296" s="573"/>
    </row>
    <row r="297" spans="1:7" s="241" customFormat="1">
      <c r="A297" s="402"/>
      <c r="B297" s="747"/>
      <c r="C297" s="403"/>
      <c r="D297" s="403"/>
      <c r="E297" s="88"/>
      <c r="F297" s="651"/>
      <c r="G297" s="573"/>
    </row>
    <row r="298" spans="1:7" s="241" customFormat="1">
      <c r="A298" s="402"/>
      <c r="B298" s="747"/>
      <c r="C298" s="403"/>
      <c r="D298" s="403"/>
      <c r="E298" s="88"/>
      <c r="F298" s="651"/>
      <c r="G298" s="573"/>
    </row>
    <row r="299" spans="1:7" s="241" customFormat="1">
      <c r="A299" s="402"/>
      <c r="B299" s="747"/>
      <c r="C299" s="403"/>
      <c r="D299" s="403"/>
      <c r="E299" s="88"/>
      <c r="F299" s="651"/>
      <c r="G299" s="573"/>
    </row>
    <row r="300" spans="1:7" s="241" customFormat="1">
      <c r="A300" s="402"/>
      <c r="B300" s="747"/>
      <c r="C300" s="403"/>
      <c r="D300" s="403"/>
      <c r="E300" s="88"/>
      <c r="F300" s="651"/>
      <c r="G300" s="573"/>
    </row>
    <row r="301" spans="1:7" s="241" customFormat="1">
      <c r="A301" s="402"/>
      <c r="B301" s="747"/>
      <c r="C301" s="403"/>
      <c r="D301" s="403"/>
      <c r="E301" s="88"/>
      <c r="F301" s="651"/>
      <c r="G301" s="573"/>
    </row>
    <row r="302" spans="1:7" s="241" customFormat="1">
      <c r="A302" s="402"/>
      <c r="B302" s="747"/>
      <c r="C302" s="403"/>
      <c r="D302" s="403"/>
      <c r="E302" s="88"/>
      <c r="F302" s="651"/>
      <c r="G302" s="573"/>
    </row>
    <row r="303" spans="1:7" s="241" customFormat="1">
      <c r="A303" s="402"/>
      <c r="B303" s="747"/>
      <c r="C303" s="403"/>
      <c r="D303" s="403"/>
      <c r="E303" s="88"/>
      <c r="F303" s="651"/>
      <c r="G303" s="573"/>
    </row>
    <row r="304" spans="1:7" s="241" customFormat="1">
      <c r="A304" s="402"/>
      <c r="B304" s="747"/>
      <c r="C304" s="403"/>
      <c r="D304" s="403"/>
      <c r="E304" s="88"/>
      <c r="F304" s="651"/>
      <c r="G304" s="573"/>
    </row>
    <row r="305" spans="1:7" s="241" customFormat="1">
      <c r="A305" s="402"/>
      <c r="B305" s="747"/>
      <c r="C305" s="403"/>
      <c r="D305" s="403"/>
      <c r="E305" s="88"/>
      <c r="F305" s="651"/>
      <c r="G305" s="573"/>
    </row>
    <row r="306" spans="1:7" s="241" customFormat="1">
      <c r="A306" s="402"/>
      <c r="B306" s="408"/>
      <c r="C306" s="403"/>
      <c r="D306" s="403"/>
      <c r="E306" s="88"/>
      <c r="F306" s="651"/>
      <c r="G306" s="573"/>
    </row>
    <row r="307" spans="1:7" s="241" customFormat="1" ht="13.5" thickBot="1">
      <c r="A307" s="418"/>
      <c r="B307" s="960" t="s">
        <v>1012</v>
      </c>
      <c r="C307" s="961"/>
      <c r="D307" s="962"/>
      <c r="E307" s="392"/>
      <c r="F307" s="744"/>
      <c r="G307" s="573"/>
    </row>
    <row r="308" spans="1:7" s="241" customFormat="1" ht="13.5" thickTop="1">
      <c r="A308" s="298"/>
      <c r="B308" s="963"/>
      <c r="C308" s="964"/>
      <c r="D308" s="965"/>
      <c r="E308" s="87"/>
      <c r="F308" s="274"/>
      <c r="G308" s="573"/>
    </row>
    <row r="309" spans="1:7" s="241" customFormat="1">
      <c r="A309" s="415"/>
      <c r="B309" s="442"/>
      <c r="C309" s="731"/>
      <c r="D309" s="732"/>
      <c r="E309" s="620"/>
      <c r="F309" s="733"/>
      <c r="G309" s="573"/>
    </row>
    <row r="310" spans="1:7" s="241" customFormat="1">
      <c r="A310" s="415"/>
      <c r="B310" s="442"/>
      <c r="C310" s="731"/>
      <c r="D310" s="732"/>
      <c r="E310" s="620"/>
      <c r="F310" s="733"/>
      <c r="G310" s="573"/>
    </row>
    <row r="311" spans="1:7" s="241" customFormat="1">
      <c r="A311" s="406"/>
      <c r="B311" s="345"/>
      <c r="C311" s="346"/>
      <c r="D311" s="346"/>
      <c r="E311" s="341"/>
      <c r="F311" s="347"/>
      <c r="G311" s="573"/>
    </row>
    <row r="312" spans="1:7" s="241" customFormat="1">
      <c r="A312" s="348" t="s">
        <v>0</v>
      </c>
      <c r="B312" s="407" t="s">
        <v>1</v>
      </c>
      <c r="C312" s="349" t="s">
        <v>3</v>
      </c>
      <c r="D312" s="349" t="s">
        <v>2</v>
      </c>
      <c r="E312" s="87" t="s">
        <v>4</v>
      </c>
      <c r="F312" s="350" t="s">
        <v>5</v>
      </c>
      <c r="G312" s="573"/>
    </row>
    <row r="313" spans="1:7" s="241" customFormat="1">
      <c r="A313" s="402"/>
      <c r="B313" s="408"/>
      <c r="C313" s="403"/>
      <c r="D313" s="403"/>
      <c r="E313" s="88"/>
      <c r="F313" s="651"/>
      <c r="G313" s="573"/>
    </row>
    <row r="314" spans="1:7" s="241" customFormat="1">
      <c r="A314" s="299"/>
      <c r="B314" s="8"/>
      <c r="C314" s="116"/>
      <c r="D314" s="116"/>
      <c r="E314" s="352"/>
      <c r="F314" s="353"/>
      <c r="G314" s="573"/>
    </row>
    <row r="315" spans="1:7" s="241" customFormat="1">
      <c r="A315" s="299"/>
      <c r="B315" s="34" t="s">
        <v>1010</v>
      </c>
      <c r="C315" s="116"/>
      <c r="D315" s="116"/>
      <c r="E315" s="352"/>
      <c r="F315" s="353"/>
      <c r="G315" s="573"/>
    </row>
    <row r="316" spans="1:7" s="241" customFormat="1">
      <c r="A316" s="299"/>
      <c r="B316" s="261"/>
      <c r="C316" s="116"/>
      <c r="D316" s="116"/>
      <c r="E316" s="352"/>
      <c r="F316" s="353"/>
      <c r="G316" s="573"/>
    </row>
    <row r="317" spans="1:7" s="241" customFormat="1">
      <c r="A317" s="299"/>
      <c r="B317" s="261"/>
      <c r="C317" s="116"/>
      <c r="D317" s="116"/>
      <c r="E317" s="352"/>
      <c r="F317" s="353"/>
    </row>
    <row r="318" spans="1:7" s="241" customFormat="1">
      <c r="A318" s="299"/>
      <c r="B318" s="266" t="s">
        <v>1011</v>
      </c>
      <c r="C318" s="116"/>
      <c r="D318" s="116"/>
      <c r="E318" s="352"/>
      <c r="F318" s="353"/>
    </row>
    <row r="319" spans="1:7" s="241" customFormat="1">
      <c r="A319" s="299"/>
      <c r="B319" s="261"/>
      <c r="C319" s="116"/>
      <c r="D319" s="116"/>
      <c r="E319" s="352"/>
      <c r="F319" s="353"/>
    </row>
    <row r="320" spans="1:7" s="241" customFormat="1" ht="51">
      <c r="A320" s="299" t="s">
        <v>6</v>
      </c>
      <c r="B320" s="8" t="s">
        <v>1102</v>
      </c>
      <c r="C320" s="728" t="s">
        <v>1024</v>
      </c>
      <c r="D320" s="728">
        <v>1</v>
      </c>
      <c r="E320" s="623">
        <v>52000000</v>
      </c>
      <c r="F320" s="748"/>
    </row>
    <row r="321" spans="1:7" s="241" customFormat="1">
      <c r="A321" s="299"/>
      <c r="B321" s="261"/>
      <c r="C321" s="116"/>
      <c r="D321" s="116"/>
      <c r="E321" s="352"/>
      <c r="F321" s="353"/>
    </row>
    <row r="322" spans="1:7" s="241" customFormat="1">
      <c r="A322" s="299" t="s">
        <v>9</v>
      </c>
      <c r="B322" s="8" t="s">
        <v>274</v>
      </c>
      <c r="C322" s="116" t="s">
        <v>272</v>
      </c>
      <c r="D322" s="355">
        <v>0.03</v>
      </c>
      <c r="E322" s="352"/>
      <c r="F322" s="353"/>
    </row>
    <row r="323" spans="1:7" s="241" customFormat="1">
      <c r="A323" s="299"/>
      <c r="B323" s="8"/>
      <c r="C323" s="116"/>
      <c r="D323" s="116"/>
      <c r="E323" s="352"/>
      <c r="F323" s="353"/>
    </row>
    <row r="324" spans="1:7" s="241" customFormat="1">
      <c r="A324" s="299" t="s">
        <v>10</v>
      </c>
      <c r="B324" s="8" t="s">
        <v>275</v>
      </c>
      <c r="C324" s="116" t="s">
        <v>272</v>
      </c>
      <c r="D324" s="355">
        <v>0.02</v>
      </c>
      <c r="E324" s="352"/>
      <c r="F324" s="353"/>
      <c r="G324" s="573"/>
    </row>
    <row r="325" spans="1:7" s="241" customFormat="1">
      <c r="A325" s="299"/>
      <c r="B325" s="8"/>
      <c r="C325" s="116"/>
      <c r="D325" s="355"/>
      <c r="E325" s="352"/>
      <c r="F325" s="353"/>
      <c r="G325" s="573"/>
    </row>
    <row r="326" spans="1:7" s="241" customFormat="1">
      <c r="A326" s="299"/>
      <c r="B326" s="266" t="s">
        <v>1054</v>
      </c>
      <c r="C326" s="116"/>
      <c r="D326" s="116"/>
      <c r="E326" s="352"/>
      <c r="F326" s="353"/>
      <c r="G326" s="573"/>
    </row>
    <row r="327" spans="1:7" s="241" customFormat="1">
      <c r="A327" s="299"/>
      <c r="B327" s="261"/>
      <c r="C327" s="116"/>
      <c r="D327" s="116"/>
      <c r="E327" s="352"/>
      <c r="F327" s="353"/>
      <c r="G327" s="573"/>
    </row>
    <row r="328" spans="1:7" s="241" customFormat="1" ht="38.25">
      <c r="A328" s="299" t="s">
        <v>11</v>
      </c>
      <c r="B328" s="8" t="s">
        <v>1103</v>
      </c>
      <c r="C328" s="728" t="s">
        <v>1024</v>
      </c>
      <c r="D328" s="728">
        <v>1</v>
      </c>
      <c r="E328" s="623">
        <v>7000000</v>
      </c>
      <c r="F328" s="748"/>
      <c r="G328" s="573"/>
    </row>
    <row r="329" spans="1:7" s="241" customFormat="1">
      <c r="A329" s="299"/>
      <c r="B329" s="261"/>
      <c r="C329" s="116"/>
      <c r="D329" s="116"/>
      <c r="E329" s="352"/>
      <c r="F329" s="353"/>
      <c r="G329" s="573"/>
    </row>
    <row r="330" spans="1:7" s="241" customFormat="1">
      <c r="A330" s="299" t="s">
        <v>12</v>
      </c>
      <c r="B330" s="8" t="s">
        <v>274</v>
      </c>
      <c r="C330" s="116" t="s">
        <v>272</v>
      </c>
      <c r="D330" s="355">
        <v>0.03</v>
      </c>
      <c r="E330" s="352"/>
      <c r="F330" s="353"/>
      <c r="G330" s="573"/>
    </row>
    <row r="331" spans="1:7" s="241" customFormat="1">
      <c r="A331" s="299"/>
      <c r="B331" s="8"/>
      <c r="C331" s="116"/>
      <c r="D331" s="116"/>
      <c r="E331" s="352"/>
      <c r="F331" s="353"/>
      <c r="G331" s="573"/>
    </row>
    <row r="332" spans="1:7" s="241" customFormat="1">
      <c r="A332" s="299" t="s">
        <v>13</v>
      </c>
      <c r="B332" s="8" t="s">
        <v>275</v>
      </c>
      <c r="C332" s="116" t="s">
        <v>272</v>
      </c>
      <c r="D332" s="355">
        <v>0.02</v>
      </c>
      <c r="E332" s="352"/>
      <c r="F332" s="353"/>
      <c r="G332" s="573"/>
    </row>
    <row r="333" spans="1:7" s="241" customFormat="1">
      <c r="A333" s="299"/>
      <c r="B333" s="8"/>
      <c r="C333" s="116"/>
      <c r="D333" s="355"/>
      <c r="E333" s="352"/>
      <c r="F333" s="353"/>
      <c r="G333" s="573"/>
    </row>
    <row r="334" spans="1:7" s="241" customFormat="1">
      <c r="A334" s="299"/>
      <c r="B334" s="34" t="s">
        <v>1051</v>
      </c>
      <c r="C334" s="116"/>
      <c r="D334" s="116"/>
      <c r="E334" s="352"/>
      <c r="F334" s="353"/>
      <c r="G334" s="573"/>
    </row>
    <row r="335" spans="1:7" s="241" customFormat="1">
      <c r="A335" s="299"/>
      <c r="B335" s="97"/>
      <c r="C335" s="116"/>
      <c r="D335" s="116"/>
      <c r="E335" s="352"/>
      <c r="F335" s="353"/>
      <c r="G335" s="573"/>
    </row>
    <row r="336" spans="1:7" s="241" customFormat="1" ht="51">
      <c r="A336" s="299" t="s">
        <v>14</v>
      </c>
      <c r="B336" s="215" t="s">
        <v>1104</v>
      </c>
      <c r="C336" s="728" t="s">
        <v>1024</v>
      </c>
      <c r="D336" s="728">
        <v>1</v>
      </c>
      <c r="E336" s="352">
        <v>20000000</v>
      </c>
      <c r="F336" s="353"/>
      <c r="G336" s="573"/>
    </row>
    <row r="337" spans="1:9" s="241" customFormat="1">
      <c r="A337" s="299"/>
      <c r="B337" s="261"/>
      <c r="C337" s="116"/>
      <c r="D337" s="116"/>
      <c r="E337" s="352"/>
      <c r="F337" s="353"/>
      <c r="G337" s="573"/>
    </row>
    <row r="338" spans="1:9" s="241" customFormat="1">
      <c r="A338" s="299" t="s">
        <v>15</v>
      </c>
      <c r="B338" s="8" t="s">
        <v>274</v>
      </c>
      <c r="C338" s="116" t="s">
        <v>272</v>
      </c>
      <c r="D338" s="355">
        <v>0.03</v>
      </c>
      <c r="E338" s="352"/>
      <c r="F338" s="353"/>
      <c r="G338" s="573"/>
    </row>
    <row r="339" spans="1:9" s="241" customFormat="1">
      <c r="A339" s="299"/>
      <c r="B339" s="8"/>
      <c r="C339" s="116"/>
      <c r="D339" s="116"/>
      <c r="E339" s="352"/>
      <c r="F339" s="353"/>
      <c r="G339" s="573"/>
    </row>
    <row r="340" spans="1:9" s="241" customFormat="1">
      <c r="A340" s="299" t="s">
        <v>17</v>
      </c>
      <c r="B340" s="8" t="s">
        <v>275</v>
      </c>
      <c r="C340" s="116" t="s">
        <v>272</v>
      </c>
      <c r="D340" s="355">
        <v>0.02</v>
      </c>
      <c r="E340" s="352"/>
      <c r="F340" s="353"/>
      <c r="G340" s="573"/>
    </row>
    <row r="341" spans="1:9" s="241" customFormat="1">
      <c r="A341" s="299"/>
      <c r="B341" s="97"/>
      <c r="C341" s="116"/>
      <c r="D341" s="116"/>
      <c r="E341" s="352"/>
      <c r="F341" s="353"/>
      <c r="G341" s="573"/>
    </row>
    <row r="342" spans="1:9" s="241" customFormat="1">
      <c r="A342" s="299"/>
      <c r="B342" s="97"/>
      <c r="C342" s="116"/>
      <c r="D342" s="116"/>
      <c r="E342" s="352"/>
      <c r="F342" s="353"/>
      <c r="G342" s="573"/>
    </row>
    <row r="343" spans="1:9" s="241" customFormat="1">
      <c r="A343" s="299"/>
      <c r="B343" s="97"/>
      <c r="C343" s="116"/>
      <c r="D343" s="116"/>
      <c r="E343" s="352"/>
      <c r="F343" s="353"/>
      <c r="G343" s="573"/>
    </row>
    <row r="344" spans="1:9" s="241" customFormat="1">
      <c r="A344" s="299"/>
      <c r="B344" s="97"/>
      <c r="C344" s="116"/>
      <c r="D344" s="116"/>
      <c r="E344" s="352"/>
      <c r="F344" s="353"/>
      <c r="G344" s="573"/>
      <c r="H344" s="241">
        <v>7</v>
      </c>
      <c r="I344" s="241">
        <v>33</v>
      </c>
    </row>
    <row r="345" spans="1:9" s="241" customFormat="1">
      <c r="A345" s="299"/>
      <c r="B345" s="97"/>
      <c r="C345" s="116"/>
      <c r="D345" s="116"/>
      <c r="E345" s="352"/>
      <c r="F345" s="353"/>
      <c r="G345" s="573"/>
    </row>
    <row r="346" spans="1:9" s="241" customFormat="1">
      <c r="A346" s="299"/>
      <c r="B346" s="97"/>
      <c r="C346" s="116"/>
      <c r="D346" s="116"/>
      <c r="E346" s="352"/>
      <c r="F346" s="353"/>
      <c r="G346" s="573"/>
    </row>
    <row r="347" spans="1:9" s="241" customFormat="1">
      <c r="A347" s="299"/>
      <c r="B347" s="97"/>
      <c r="C347" s="116"/>
      <c r="D347" s="116"/>
      <c r="E347" s="352"/>
      <c r="F347" s="353"/>
      <c r="G347" s="573"/>
    </row>
    <row r="348" spans="1:9" s="241" customFormat="1">
      <c r="A348" s="299"/>
      <c r="B348" s="97"/>
      <c r="C348" s="116"/>
      <c r="D348" s="116"/>
      <c r="E348" s="352"/>
      <c r="F348" s="353"/>
      <c r="G348" s="573"/>
    </row>
    <row r="349" spans="1:9" s="241" customFormat="1">
      <c r="A349" s="299"/>
      <c r="B349" s="97"/>
      <c r="C349" s="116"/>
      <c r="D349" s="116"/>
      <c r="E349" s="352"/>
      <c r="F349" s="353"/>
      <c r="G349" s="573"/>
    </row>
    <row r="350" spans="1:9" s="241" customFormat="1">
      <c r="A350" s="299"/>
      <c r="B350" s="97"/>
      <c r="C350" s="116"/>
      <c r="D350" s="116"/>
      <c r="E350" s="352"/>
      <c r="F350" s="353"/>
      <c r="G350" s="573"/>
    </row>
    <row r="351" spans="1:9" s="241" customFormat="1">
      <c r="A351" s="299"/>
      <c r="B351" s="97"/>
      <c r="C351" s="116"/>
      <c r="D351" s="116"/>
      <c r="E351" s="352"/>
      <c r="F351" s="353"/>
      <c r="G351" s="573"/>
    </row>
    <row r="352" spans="1:9" s="241" customFormat="1">
      <c r="A352" s="299"/>
      <c r="B352" s="97"/>
      <c r="C352" s="116"/>
      <c r="D352" s="116"/>
      <c r="E352" s="352"/>
      <c r="F352" s="353"/>
      <c r="G352" s="573"/>
    </row>
    <row r="353" spans="1:7" s="241" customFormat="1">
      <c r="A353" s="299"/>
      <c r="B353" s="97"/>
      <c r="C353" s="116"/>
      <c r="D353" s="116"/>
      <c r="E353" s="352"/>
      <c r="F353" s="353"/>
      <c r="G353" s="573"/>
    </row>
    <row r="354" spans="1:7" s="241" customFormat="1" ht="13.5" thickBot="1">
      <c r="A354" s="418"/>
      <c r="B354" s="1000" t="s">
        <v>1004</v>
      </c>
      <c r="C354" s="1001"/>
      <c r="D354" s="1002"/>
      <c r="E354" s="624"/>
      <c r="F354" s="658"/>
      <c r="G354" s="573"/>
    </row>
    <row r="355" spans="1:7" s="241" customFormat="1" ht="13.5" thickTop="1">
      <c r="A355" s="298"/>
      <c r="B355" s="1003"/>
      <c r="C355" s="1004"/>
      <c r="D355" s="1005"/>
      <c r="E355" s="625"/>
      <c r="F355" s="749"/>
      <c r="G355" s="573"/>
    </row>
    <row r="356" spans="1:7" s="241" customFormat="1">
      <c r="A356" s="415"/>
      <c r="B356" s="97"/>
      <c r="C356" s="32"/>
      <c r="D356" s="32"/>
      <c r="E356" s="626"/>
      <c r="F356" s="660"/>
      <c r="G356" s="573"/>
    </row>
    <row r="357" spans="1:7" s="241" customFormat="1">
      <c r="A357" s="415"/>
      <c r="B357" s="97"/>
      <c r="C357" s="32"/>
      <c r="D357" s="32"/>
      <c r="E357" s="626"/>
      <c r="F357" s="660"/>
      <c r="G357" s="573"/>
    </row>
    <row r="358" spans="1:7" s="241" customFormat="1">
      <c r="A358" s="406"/>
      <c r="B358" s="345"/>
      <c r="C358" s="346"/>
      <c r="D358" s="346"/>
      <c r="E358" s="341"/>
      <c r="F358" s="347"/>
      <c r="G358" s="573"/>
    </row>
    <row r="359" spans="1:7" s="241" customFormat="1">
      <c r="A359" s="348" t="s">
        <v>0</v>
      </c>
      <c r="B359" s="407" t="s">
        <v>1</v>
      </c>
      <c r="C359" s="349" t="s">
        <v>3</v>
      </c>
      <c r="D359" s="349" t="s">
        <v>2</v>
      </c>
      <c r="E359" s="87" t="s">
        <v>4</v>
      </c>
      <c r="F359" s="350" t="s">
        <v>5</v>
      </c>
      <c r="G359" s="573"/>
    </row>
    <row r="360" spans="1:7" s="241" customFormat="1">
      <c r="A360" s="299"/>
      <c r="B360" s="1" t="s">
        <v>1013</v>
      </c>
      <c r="C360" s="116"/>
      <c r="D360" s="116"/>
      <c r="E360" s="352"/>
      <c r="F360" s="353"/>
      <c r="G360" s="573"/>
    </row>
    <row r="361" spans="1:7" s="241" customFormat="1">
      <c r="A361" s="299"/>
      <c r="B361" s="261"/>
      <c r="C361" s="116"/>
      <c r="D361" s="116"/>
      <c r="E361" s="352"/>
      <c r="F361" s="353"/>
      <c r="G361" s="573"/>
    </row>
    <row r="362" spans="1:7" s="241" customFormat="1" ht="76.5">
      <c r="A362" s="750" t="s">
        <v>6</v>
      </c>
      <c r="B362" s="751" t="s">
        <v>1105</v>
      </c>
      <c r="C362" s="752" t="s">
        <v>1024</v>
      </c>
      <c r="D362" s="737">
        <v>1</v>
      </c>
      <c r="E362" s="621">
        <v>35000000</v>
      </c>
      <c r="F362" s="739"/>
      <c r="G362" s="573"/>
    </row>
    <row r="363" spans="1:7" s="241" customFormat="1">
      <c r="A363" s="299"/>
      <c r="B363" s="753"/>
      <c r="C363" s="116"/>
      <c r="D363" s="116"/>
      <c r="E363" s="352"/>
      <c r="F363" s="353"/>
      <c r="G363" s="573"/>
    </row>
    <row r="364" spans="1:7" s="241" customFormat="1">
      <c r="A364" s="299"/>
      <c r="B364" s="754" t="s">
        <v>1014</v>
      </c>
      <c r="C364" s="116"/>
      <c r="D364" s="116"/>
      <c r="E364" s="352"/>
      <c r="F364" s="353"/>
      <c r="G364" s="573"/>
    </row>
    <row r="365" spans="1:7" s="241" customFormat="1">
      <c r="A365" s="299"/>
      <c r="B365" s="753"/>
      <c r="C365" s="116"/>
      <c r="D365" s="116"/>
      <c r="E365" s="352"/>
      <c r="F365" s="353"/>
      <c r="G365" s="573"/>
    </row>
    <row r="366" spans="1:7" s="241" customFormat="1" ht="51">
      <c r="A366" s="299" t="s">
        <v>9</v>
      </c>
      <c r="B366" s="753" t="s">
        <v>1106</v>
      </c>
      <c r="C366" s="728" t="s">
        <v>1024</v>
      </c>
      <c r="D366" s="116">
        <v>1</v>
      </c>
      <c r="E366" s="352">
        <v>11000000</v>
      </c>
      <c r="F366" s="353"/>
      <c r="G366" s="573"/>
    </row>
    <row r="367" spans="1:7" s="241" customFormat="1">
      <c r="A367" s="299"/>
      <c r="B367" s="753"/>
      <c r="C367" s="116"/>
      <c r="D367" s="116"/>
      <c r="E367" s="352"/>
      <c r="F367" s="353"/>
      <c r="G367" s="573"/>
    </row>
    <row r="368" spans="1:7" s="241" customFormat="1" ht="63.75">
      <c r="A368" s="299" t="s">
        <v>10</v>
      </c>
      <c r="B368" s="4" t="s">
        <v>1107</v>
      </c>
      <c r="C368" s="728" t="s">
        <v>1024</v>
      </c>
      <c r="D368" s="116">
        <v>1</v>
      </c>
      <c r="E368" s="352">
        <v>7300000</v>
      </c>
      <c r="F368" s="353"/>
      <c r="G368" s="573"/>
    </row>
    <row r="369" spans="1:9" s="241" customFormat="1">
      <c r="A369" s="299"/>
      <c r="B369" s="261"/>
      <c r="C369" s="116"/>
      <c r="D369" s="116"/>
      <c r="E369" s="352"/>
      <c r="F369" s="353"/>
      <c r="G369" s="573"/>
    </row>
    <row r="370" spans="1:9" s="241" customFormat="1" ht="51">
      <c r="A370" s="299" t="s">
        <v>11</v>
      </c>
      <c r="B370" s="4" t="s">
        <v>1125</v>
      </c>
      <c r="C370" s="116"/>
      <c r="D370" s="116">
        <v>1</v>
      </c>
      <c r="E370" s="352">
        <v>2500000</v>
      </c>
      <c r="F370" s="353"/>
      <c r="G370" s="573"/>
    </row>
    <row r="371" spans="1:9" s="241" customFormat="1">
      <c r="A371" s="299"/>
      <c r="B371" s="261"/>
      <c r="C371" s="116"/>
      <c r="D371" s="116"/>
      <c r="E371" s="352"/>
      <c r="F371" s="353"/>
      <c r="G371" s="573"/>
    </row>
    <row r="372" spans="1:9" s="241" customFormat="1">
      <c r="A372" s="299"/>
      <c r="B372" s="755" t="s">
        <v>1015</v>
      </c>
      <c r="C372" s="116"/>
      <c r="D372" s="116"/>
      <c r="E372" s="352"/>
      <c r="F372" s="353"/>
      <c r="G372" s="573"/>
    </row>
    <row r="373" spans="1:9" s="241" customFormat="1">
      <c r="A373" s="299"/>
      <c r="B373" s="756"/>
      <c r="C373" s="116"/>
      <c r="D373" s="116"/>
      <c r="E373" s="352"/>
      <c r="F373" s="353"/>
      <c r="G373" s="573"/>
    </row>
    <row r="374" spans="1:9" s="241" customFormat="1" ht="51">
      <c r="A374" s="299" t="s">
        <v>12</v>
      </c>
      <c r="B374" s="753" t="s">
        <v>1108</v>
      </c>
      <c r="C374" s="728" t="s">
        <v>1024</v>
      </c>
      <c r="D374" s="116">
        <v>1</v>
      </c>
      <c r="E374" s="352">
        <v>10000000</v>
      </c>
      <c r="F374" s="353"/>
      <c r="G374" s="573"/>
    </row>
    <row r="375" spans="1:9" s="241" customFormat="1">
      <c r="A375" s="299"/>
      <c r="B375" s="756"/>
      <c r="C375" s="116"/>
      <c r="D375" s="116"/>
      <c r="E375" s="352"/>
      <c r="F375" s="353"/>
      <c r="G375" s="573"/>
    </row>
    <row r="376" spans="1:9" s="241" customFormat="1">
      <c r="A376" s="299"/>
      <c r="B376" s="755" t="s">
        <v>1016</v>
      </c>
      <c r="C376" s="116"/>
      <c r="D376" s="116"/>
      <c r="E376" s="352"/>
      <c r="F376" s="353"/>
      <c r="G376" s="573"/>
      <c r="H376" s="241">
        <v>10</v>
      </c>
      <c r="I376" s="241">
        <v>25</v>
      </c>
    </row>
    <row r="377" spans="1:9" s="241" customFormat="1" ht="76.5">
      <c r="A377" s="299" t="s">
        <v>13</v>
      </c>
      <c r="B377" s="753" t="s">
        <v>1109</v>
      </c>
      <c r="C377" s="261" t="s">
        <v>1024</v>
      </c>
      <c r="D377" s="8">
        <v>1</v>
      </c>
      <c r="E377" s="352">
        <v>10000000</v>
      </c>
      <c r="F377" s="353"/>
      <c r="G377" s="573"/>
    </row>
    <row r="378" spans="1:9" s="241" customFormat="1">
      <c r="A378" s="299"/>
      <c r="B378" s="756"/>
      <c r="C378" s="116"/>
      <c r="D378" s="116"/>
      <c r="E378" s="352"/>
      <c r="F378" s="353"/>
      <c r="G378" s="573"/>
    </row>
    <row r="379" spans="1:9" s="241" customFormat="1">
      <c r="A379" s="299"/>
      <c r="B379" s="755" t="s">
        <v>1074</v>
      </c>
      <c r="C379" s="116"/>
      <c r="D379" s="116"/>
      <c r="E379" s="352"/>
      <c r="F379" s="353"/>
      <c r="G379" s="573"/>
    </row>
    <row r="380" spans="1:9" s="241" customFormat="1" ht="63.75">
      <c r="A380" s="299" t="s">
        <v>14</v>
      </c>
      <c r="B380" s="753" t="s">
        <v>1110</v>
      </c>
      <c r="C380" s="728" t="s">
        <v>1024</v>
      </c>
      <c r="D380" s="116">
        <v>1</v>
      </c>
      <c r="E380" s="352">
        <v>13000000</v>
      </c>
      <c r="F380" s="353"/>
      <c r="G380" s="573"/>
    </row>
    <row r="381" spans="1:9" s="241" customFormat="1">
      <c r="A381" s="299"/>
      <c r="B381" s="4"/>
      <c r="C381" s="116"/>
      <c r="D381" s="116"/>
      <c r="E381" s="352"/>
      <c r="F381" s="353"/>
      <c r="G381" s="573"/>
    </row>
    <row r="382" spans="1:9" s="241" customFormat="1" ht="13.5" thickBot="1">
      <c r="A382" s="418"/>
      <c r="B382" s="916" t="s">
        <v>1004</v>
      </c>
      <c r="C382" s="917"/>
      <c r="D382" s="918"/>
      <c r="E382" s="624"/>
      <c r="F382" s="658"/>
      <c r="G382" s="573"/>
    </row>
    <row r="383" spans="1:9" s="241" customFormat="1" ht="13.5" thickTop="1">
      <c r="A383" s="298"/>
      <c r="B383" s="1060"/>
      <c r="C383" s="1061"/>
      <c r="D383" s="1062"/>
      <c r="E383" s="627"/>
      <c r="F383" s="659"/>
      <c r="G383" s="573"/>
    </row>
    <row r="384" spans="1:9" s="241" customFormat="1">
      <c r="A384" s="415"/>
      <c r="B384" s="215"/>
      <c r="C384" s="32"/>
      <c r="D384" s="32"/>
      <c r="E384" s="626"/>
      <c r="F384" s="660"/>
      <c r="G384" s="573"/>
    </row>
    <row r="385" spans="1:7" s="241" customFormat="1">
      <c r="A385" s="415"/>
      <c r="B385" s="215"/>
      <c r="C385" s="32"/>
      <c r="D385" s="32"/>
      <c r="E385" s="626"/>
      <c r="F385" s="660"/>
      <c r="G385" s="573"/>
    </row>
    <row r="386" spans="1:7" s="241" customFormat="1">
      <c r="A386" s="406"/>
      <c r="B386" s="345"/>
      <c r="C386" s="346"/>
      <c r="D386" s="346"/>
      <c r="E386" s="341"/>
      <c r="F386" s="347"/>
      <c r="G386" s="573"/>
    </row>
    <row r="387" spans="1:7" s="241" customFormat="1">
      <c r="A387" s="348" t="s">
        <v>0</v>
      </c>
      <c r="B387" s="407" t="s">
        <v>1</v>
      </c>
      <c r="C387" s="349" t="s">
        <v>3</v>
      </c>
      <c r="D387" s="349" t="s">
        <v>2</v>
      </c>
      <c r="E387" s="87" t="s">
        <v>4</v>
      </c>
      <c r="F387" s="350" t="s">
        <v>5</v>
      </c>
      <c r="G387" s="573"/>
    </row>
    <row r="388" spans="1:7" s="241" customFormat="1">
      <c r="A388" s="299"/>
      <c r="B388" s="261"/>
      <c r="C388" s="116"/>
      <c r="D388" s="116"/>
      <c r="E388" s="352"/>
      <c r="F388" s="353"/>
      <c r="G388" s="573"/>
    </row>
    <row r="389" spans="1:7" s="241" customFormat="1">
      <c r="A389" s="299"/>
      <c r="B389" s="757" t="s">
        <v>1018</v>
      </c>
      <c r="C389" s="116"/>
      <c r="D389" s="116"/>
      <c r="E389" s="352"/>
      <c r="F389" s="353"/>
      <c r="G389" s="573"/>
    </row>
    <row r="390" spans="1:7" s="241" customFormat="1">
      <c r="A390" s="299"/>
      <c r="B390" s="758"/>
      <c r="C390" s="116"/>
      <c r="D390" s="116"/>
      <c r="E390" s="352"/>
      <c r="F390" s="353"/>
      <c r="G390" s="573"/>
    </row>
    <row r="391" spans="1:7" s="241" customFormat="1" ht="63.75">
      <c r="A391" s="299" t="s">
        <v>6</v>
      </c>
      <c r="B391" s="759" t="s">
        <v>1111</v>
      </c>
      <c r="C391" s="728" t="s">
        <v>1024</v>
      </c>
      <c r="D391" s="728">
        <v>1</v>
      </c>
      <c r="E391" s="352">
        <v>12000000</v>
      </c>
      <c r="F391" s="353"/>
      <c r="G391" s="573"/>
    </row>
    <row r="392" spans="1:7" s="241" customFormat="1">
      <c r="A392" s="299"/>
      <c r="C392" s="116"/>
      <c r="D392" s="116"/>
      <c r="E392" s="352"/>
      <c r="F392" s="353"/>
      <c r="G392" s="573"/>
    </row>
    <row r="393" spans="1:7" s="241" customFormat="1">
      <c r="A393" s="299"/>
      <c r="B393" s="760" t="s">
        <v>1019</v>
      </c>
      <c r="C393" s="116"/>
      <c r="D393" s="116"/>
      <c r="E393" s="352"/>
      <c r="F393" s="353"/>
      <c r="G393" s="573"/>
    </row>
    <row r="394" spans="1:7" s="241" customFormat="1">
      <c r="A394" s="299"/>
      <c r="C394" s="116"/>
      <c r="D394" s="116"/>
      <c r="E394" s="352"/>
      <c r="F394" s="353"/>
      <c r="G394" s="573"/>
    </row>
    <row r="395" spans="1:7" s="241" customFormat="1" ht="51">
      <c r="A395" s="299" t="s">
        <v>9</v>
      </c>
      <c r="B395" s="242" t="s">
        <v>1112</v>
      </c>
      <c r="C395" s="728" t="s">
        <v>1024</v>
      </c>
      <c r="D395" s="728">
        <v>1</v>
      </c>
      <c r="E395" s="352">
        <v>3900000</v>
      </c>
      <c r="F395" s="353"/>
      <c r="G395" s="573"/>
    </row>
    <row r="396" spans="1:7" s="574" customFormat="1">
      <c r="A396" s="299"/>
      <c r="B396" s="241"/>
      <c r="C396" s="728"/>
      <c r="D396" s="728"/>
      <c r="E396" s="352"/>
      <c r="F396" s="353"/>
      <c r="G396" s="761"/>
    </row>
    <row r="397" spans="1:7" s="241" customFormat="1">
      <c r="A397" s="299"/>
      <c r="B397" s="762" t="s">
        <v>1020</v>
      </c>
      <c r="C397" s="728"/>
      <c r="D397" s="728"/>
      <c r="E397" s="352"/>
      <c r="F397" s="353"/>
      <c r="G397" s="573"/>
    </row>
    <row r="398" spans="1:7" s="241" customFormat="1">
      <c r="A398" s="299"/>
      <c r="B398" s="763"/>
      <c r="C398" s="728"/>
      <c r="D398" s="728"/>
      <c r="E398" s="352"/>
      <c r="F398" s="353"/>
      <c r="G398" s="573"/>
    </row>
    <row r="399" spans="1:7" s="241" customFormat="1" ht="51">
      <c r="A399" s="299" t="s">
        <v>10</v>
      </c>
      <c r="B399" s="764" t="s">
        <v>1113</v>
      </c>
      <c r="C399" s="728" t="s">
        <v>1024</v>
      </c>
      <c r="D399" s="728">
        <v>1</v>
      </c>
      <c r="E399" s="352">
        <v>5000000</v>
      </c>
      <c r="F399" s="353"/>
      <c r="G399" s="573"/>
    </row>
    <row r="400" spans="1:7" s="241" customFormat="1">
      <c r="A400" s="299"/>
      <c r="B400" s="763"/>
      <c r="C400" s="728"/>
      <c r="D400" s="728"/>
      <c r="E400" s="352"/>
      <c r="F400" s="353"/>
      <c r="G400" s="573"/>
    </row>
    <row r="401" spans="1:9" s="241" customFormat="1">
      <c r="A401" s="299"/>
      <c r="B401" s="765" t="s">
        <v>1021</v>
      </c>
      <c r="C401" s="728"/>
      <c r="D401" s="728"/>
      <c r="E401" s="352"/>
      <c r="F401" s="353"/>
      <c r="G401" s="573"/>
    </row>
    <row r="402" spans="1:9" s="241" customFormat="1">
      <c r="A402" s="299"/>
      <c r="B402" s="766"/>
      <c r="C402" s="728"/>
      <c r="D402" s="728"/>
      <c r="E402" s="352"/>
      <c r="F402" s="353"/>
      <c r="G402" s="573"/>
    </row>
    <row r="403" spans="1:9" s="241" customFormat="1" ht="51">
      <c r="A403" s="299" t="s">
        <v>11</v>
      </c>
      <c r="B403" s="764" t="s">
        <v>1114</v>
      </c>
      <c r="C403" s="728" t="s">
        <v>1024</v>
      </c>
      <c r="D403" s="728">
        <v>1</v>
      </c>
      <c r="E403" s="352">
        <v>8000000</v>
      </c>
      <c r="F403" s="353"/>
      <c r="G403" s="573"/>
    </row>
    <row r="404" spans="1:9" s="241" customFormat="1">
      <c r="A404" s="299"/>
      <c r="B404" s="763"/>
      <c r="C404" s="728"/>
      <c r="D404" s="728"/>
      <c r="E404" s="352"/>
      <c r="F404" s="353"/>
      <c r="G404" s="573"/>
    </row>
    <row r="405" spans="1:9" s="241" customFormat="1">
      <c r="A405" s="299"/>
      <c r="B405" s="760" t="s">
        <v>1022</v>
      </c>
      <c r="C405" s="728"/>
      <c r="D405" s="728"/>
      <c r="E405" s="352"/>
      <c r="F405" s="353"/>
      <c r="G405" s="573"/>
    </row>
    <row r="406" spans="1:9" s="241" customFormat="1">
      <c r="A406" s="299"/>
      <c r="B406" s="261"/>
      <c r="C406" s="728"/>
      <c r="D406" s="728"/>
      <c r="E406" s="352"/>
      <c r="F406" s="353"/>
      <c r="G406" s="573"/>
    </row>
    <row r="407" spans="1:9" s="241" customFormat="1" ht="38.25">
      <c r="A407" s="750" t="s">
        <v>12</v>
      </c>
      <c r="B407" s="736" t="s">
        <v>1115</v>
      </c>
      <c r="C407" s="752" t="s">
        <v>1024</v>
      </c>
      <c r="D407" s="752">
        <v>1</v>
      </c>
      <c r="E407" s="884">
        <v>25000000</v>
      </c>
      <c r="F407" s="739"/>
      <c r="G407" s="573"/>
    </row>
    <row r="408" spans="1:9" s="241" customFormat="1">
      <c r="A408" s="299"/>
      <c r="B408" s="261"/>
      <c r="C408" s="116"/>
      <c r="D408" s="116"/>
      <c r="E408" s="352"/>
      <c r="F408" s="353"/>
      <c r="G408" s="573"/>
    </row>
    <row r="409" spans="1:9" s="241" customFormat="1">
      <c r="A409" s="299"/>
      <c r="B409" s="261"/>
      <c r="C409" s="116"/>
      <c r="D409" s="116"/>
      <c r="E409" s="352"/>
      <c r="F409" s="353"/>
      <c r="G409" s="573"/>
    </row>
    <row r="410" spans="1:9" s="241" customFormat="1">
      <c r="A410" s="299"/>
      <c r="B410" s="755" t="s">
        <v>1017</v>
      </c>
      <c r="C410" s="728"/>
      <c r="D410" s="116"/>
      <c r="E410" s="352"/>
      <c r="F410" s="353"/>
      <c r="G410" s="573"/>
    </row>
    <row r="411" spans="1:9" s="241" customFormat="1">
      <c r="A411" s="299"/>
      <c r="B411" s="756"/>
      <c r="C411" s="728"/>
      <c r="D411" s="116"/>
      <c r="E411" s="352"/>
      <c r="F411" s="353"/>
      <c r="G411" s="573"/>
    </row>
    <row r="412" spans="1:9" s="241" customFormat="1" ht="38.25">
      <c r="A412" s="299" t="s">
        <v>13</v>
      </c>
      <c r="B412" s="4" t="s">
        <v>1116</v>
      </c>
      <c r="C412" s="728" t="s">
        <v>1024</v>
      </c>
      <c r="D412" s="116">
        <v>1</v>
      </c>
      <c r="E412" s="352">
        <v>10000000</v>
      </c>
      <c r="F412" s="353"/>
      <c r="G412" s="573"/>
    </row>
    <row r="413" spans="1:9" s="735" customFormat="1">
      <c r="A413" s="377"/>
      <c r="B413" s="261"/>
      <c r="C413" s="116"/>
      <c r="D413" s="116"/>
      <c r="E413" s="352"/>
      <c r="F413" s="353"/>
      <c r="G413" s="734"/>
      <c r="H413" s="735">
        <v>25</v>
      </c>
      <c r="I413" s="735">
        <v>20</v>
      </c>
    </row>
    <row r="414" spans="1:9" s="241" customFormat="1">
      <c r="A414" s="299"/>
      <c r="B414" s="8"/>
      <c r="C414" s="116"/>
      <c r="D414" s="116"/>
      <c r="E414" s="352"/>
      <c r="F414" s="353"/>
      <c r="G414" s="573"/>
    </row>
    <row r="415" spans="1:9" s="241" customFormat="1">
      <c r="A415" s="299"/>
      <c r="B415" s="8"/>
      <c r="C415" s="116"/>
      <c r="D415" s="116"/>
      <c r="E415" s="352"/>
      <c r="F415" s="353"/>
      <c r="G415" s="573"/>
    </row>
    <row r="416" spans="1:9" s="241" customFormat="1">
      <c r="A416" s="299"/>
      <c r="B416" s="8"/>
      <c r="C416" s="116"/>
      <c r="D416" s="355"/>
      <c r="E416" s="352"/>
      <c r="F416" s="353"/>
      <c r="G416" s="573"/>
    </row>
    <row r="417" spans="1:7" s="241" customFormat="1">
      <c r="A417" s="299"/>
      <c r="B417" s="8"/>
      <c r="C417" s="116"/>
      <c r="D417" s="355"/>
      <c r="E417" s="352"/>
      <c r="F417" s="353"/>
      <c r="G417" s="573"/>
    </row>
    <row r="418" spans="1:7" s="241" customFormat="1">
      <c r="A418" s="299"/>
      <c r="B418" s="8"/>
      <c r="C418" s="116"/>
      <c r="D418" s="355"/>
      <c r="E418" s="352"/>
      <c r="F418" s="353"/>
      <c r="G418" s="573"/>
    </row>
    <row r="419" spans="1:7" s="241" customFormat="1">
      <c r="A419" s="299"/>
      <c r="B419" s="11"/>
      <c r="C419" s="237"/>
      <c r="D419" s="238"/>
      <c r="E419" s="483"/>
      <c r="F419" s="689"/>
      <c r="G419" s="573"/>
    </row>
    <row r="420" spans="1:7" s="241" customFormat="1" ht="13.5" thickBot="1">
      <c r="A420" s="418"/>
      <c r="B420" s="960" t="s">
        <v>276</v>
      </c>
      <c r="C420" s="961"/>
      <c r="D420" s="962"/>
      <c r="E420" s="619"/>
      <c r="F420" s="663"/>
      <c r="G420" s="573"/>
    </row>
    <row r="421" spans="1:7" s="241" customFormat="1" ht="13.5" thickTop="1">
      <c r="A421" s="298"/>
      <c r="B421" s="963"/>
      <c r="C421" s="964"/>
      <c r="D421" s="965"/>
      <c r="E421" s="87"/>
      <c r="F421" s="274"/>
      <c r="G421" s="573"/>
    </row>
    <row r="422" spans="1:7" s="241" customFormat="1">
      <c r="A422" s="415"/>
      <c r="B422" s="442"/>
      <c r="C422" s="731"/>
      <c r="D422" s="732"/>
      <c r="E422" s="620"/>
      <c r="F422" s="733"/>
      <c r="G422" s="573"/>
    </row>
    <row r="423" spans="1:7" s="241" customFormat="1">
      <c r="A423" s="415"/>
      <c r="B423" s="442"/>
      <c r="C423" s="731"/>
      <c r="D423" s="732"/>
      <c r="E423" s="620"/>
      <c r="F423" s="733"/>
      <c r="G423" s="573"/>
    </row>
    <row r="424" spans="1:7" s="182" customFormat="1">
      <c r="A424" s="406"/>
      <c r="B424" s="345"/>
      <c r="C424" s="346"/>
      <c r="D424" s="346"/>
      <c r="E424" s="341"/>
      <c r="F424" s="347"/>
      <c r="G424" s="767"/>
    </row>
    <row r="425" spans="1:7" s="241" customFormat="1">
      <c r="A425" s="348" t="s">
        <v>0</v>
      </c>
      <c r="B425" s="407" t="s">
        <v>1</v>
      </c>
      <c r="C425" s="349" t="s">
        <v>3</v>
      </c>
      <c r="D425" s="349" t="s">
        <v>2</v>
      </c>
      <c r="E425" s="87" t="s">
        <v>4</v>
      </c>
      <c r="F425" s="350" t="s">
        <v>5</v>
      </c>
      <c r="G425" s="573"/>
    </row>
    <row r="426" spans="1:7" s="241" customFormat="1">
      <c r="A426" s="247"/>
      <c r="B426" s="4"/>
      <c r="C426" s="217"/>
      <c r="D426" s="217"/>
      <c r="E426" s="218"/>
      <c r="F426" s="217"/>
      <c r="G426" s="573"/>
    </row>
    <row r="427" spans="1:7" s="241" customFormat="1">
      <c r="A427" s="377"/>
      <c r="B427" s="34" t="s">
        <v>33</v>
      </c>
      <c r="C427" s="116"/>
      <c r="D427" s="116"/>
      <c r="E427" s="352"/>
      <c r="F427" s="353"/>
      <c r="G427" s="573"/>
    </row>
    <row r="428" spans="1:7" s="241" customFormat="1">
      <c r="A428" s="377"/>
      <c r="B428" s="34"/>
      <c r="C428" s="116"/>
      <c r="D428" s="116"/>
      <c r="E428" s="352"/>
      <c r="F428" s="353"/>
      <c r="G428" s="573"/>
    </row>
    <row r="429" spans="1:7" s="241" customFormat="1">
      <c r="A429" s="299"/>
      <c r="B429" s="261" t="s">
        <v>1026</v>
      </c>
      <c r="C429" s="116"/>
      <c r="D429" s="116"/>
      <c r="E429" s="81"/>
      <c r="F429" s="353"/>
      <c r="G429" s="573"/>
    </row>
    <row r="430" spans="1:7" s="241" customFormat="1">
      <c r="A430" s="299"/>
      <c r="B430" s="261"/>
      <c r="C430" s="116"/>
      <c r="D430" s="116"/>
      <c r="E430" s="81"/>
      <c r="F430" s="353"/>
      <c r="G430" s="573"/>
    </row>
    <row r="431" spans="1:7" s="241" customFormat="1">
      <c r="A431" s="299"/>
      <c r="B431" s="261"/>
      <c r="C431" s="116"/>
      <c r="D431" s="116"/>
      <c r="E431" s="81"/>
      <c r="F431" s="353"/>
      <c r="G431" s="573"/>
    </row>
    <row r="432" spans="1:7" s="241" customFormat="1">
      <c r="A432" s="299"/>
      <c r="B432" s="261" t="s">
        <v>1027</v>
      </c>
      <c r="C432" s="116"/>
      <c r="D432" s="116"/>
      <c r="E432" s="81"/>
      <c r="F432" s="353"/>
      <c r="G432" s="573"/>
    </row>
    <row r="433" spans="1:7">
      <c r="A433" s="299"/>
      <c r="B433" s="261"/>
      <c r="C433" s="116"/>
      <c r="D433" s="116"/>
      <c r="E433" s="81"/>
      <c r="F433" s="353"/>
    </row>
    <row r="434" spans="1:7" s="241" customFormat="1">
      <c r="A434" s="299"/>
      <c r="B434" s="261"/>
      <c r="C434" s="116"/>
      <c r="D434" s="116"/>
      <c r="E434" s="81"/>
      <c r="F434" s="353"/>
      <c r="G434" s="573"/>
    </row>
    <row r="435" spans="1:7" s="730" customFormat="1">
      <c r="A435" s="299"/>
      <c r="B435" s="261"/>
      <c r="C435" s="116"/>
      <c r="D435" s="116"/>
      <c r="E435" s="81"/>
      <c r="F435" s="353"/>
    </row>
    <row r="436" spans="1:7" s="32" customFormat="1">
      <c r="A436" s="299"/>
      <c r="B436" s="261" t="s">
        <v>1028</v>
      </c>
      <c r="C436" s="116"/>
      <c r="D436" s="116"/>
      <c r="E436" s="81"/>
      <c r="F436" s="353"/>
    </row>
    <row r="437" spans="1:7" s="32" customFormat="1">
      <c r="A437" s="299"/>
      <c r="B437" s="8"/>
      <c r="C437" s="116"/>
      <c r="D437" s="116"/>
      <c r="E437" s="81"/>
      <c r="F437" s="353"/>
    </row>
    <row r="438" spans="1:7" s="241" customFormat="1">
      <c r="A438" s="299"/>
      <c r="B438" s="8"/>
      <c r="C438" s="116"/>
      <c r="D438" s="116"/>
      <c r="E438" s="81"/>
      <c r="F438" s="353"/>
      <c r="G438" s="573"/>
    </row>
    <row r="439" spans="1:7" s="241" customFormat="1">
      <c r="A439" s="299"/>
      <c r="B439" s="8"/>
      <c r="C439" s="116"/>
      <c r="D439" s="116"/>
      <c r="E439" s="81"/>
      <c r="F439" s="353"/>
      <c r="G439" s="573"/>
    </row>
    <row r="440" spans="1:7" s="241" customFormat="1">
      <c r="A440" s="299"/>
      <c r="B440" s="8"/>
      <c r="C440" s="116"/>
      <c r="D440" s="116"/>
      <c r="E440" s="81"/>
      <c r="F440" s="353"/>
      <c r="G440" s="573"/>
    </row>
    <row r="441" spans="1:7" s="241" customFormat="1">
      <c r="A441" s="299"/>
      <c r="B441" s="8"/>
      <c r="C441" s="116"/>
      <c r="D441" s="116"/>
      <c r="E441" s="81"/>
      <c r="F441" s="353"/>
      <c r="G441" s="573"/>
    </row>
    <row r="442" spans="1:7" s="241" customFormat="1">
      <c r="A442" s="299"/>
      <c r="B442" s="8"/>
      <c r="C442" s="116"/>
      <c r="D442" s="116"/>
      <c r="E442" s="81"/>
      <c r="F442" s="353"/>
      <c r="G442" s="573"/>
    </row>
    <row r="443" spans="1:7" s="241" customFormat="1">
      <c r="A443" s="299"/>
      <c r="B443" s="8"/>
      <c r="C443" s="116"/>
      <c r="D443" s="116"/>
      <c r="E443" s="81"/>
      <c r="F443" s="353"/>
      <c r="G443" s="573"/>
    </row>
    <row r="444" spans="1:7" s="241" customFormat="1">
      <c r="A444" s="299"/>
      <c r="B444" s="8"/>
      <c r="C444" s="116"/>
      <c r="D444" s="116"/>
      <c r="E444" s="81"/>
      <c r="F444" s="353"/>
      <c r="G444" s="573"/>
    </row>
    <row r="445" spans="1:7" s="241" customFormat="1">
      <c r="A445" s="299"/>
      <c r="B445" s="8"/>
      <c r="C445" s="116"/>
      <c r="D445" s="116"/>
      <c r="E445" s="81"/>
      <c r="F445" s="353"/>
      <c r="G445" s="573"/>
    </row>
    <row r="446" spans="1:7" s="241" customFormat="1">
      <c r="A446" s="299"/>
      <c r="B446" s="8"/>
      <c r="C446" s="116"/>
      <c r="D446" s="116"/>
      <c r="E446" s="81"/>
      <c r="F446" s="353"/>
      <c r="G446" s="573"/>
    </row>
    <row r="447" spans="1:7" s="241" customFormat="1">
      <c r="A447" s="299"/>
      <c r="B447" s="8"/>
      <c r="C447" s="116"/>
      <c r="D447" s="116"/>
      <c r="E447" s="81"/>
      <c r="F447" s="353"/>
      <c r="G447" s="573"/>
    </row>
    <row r="448" spans="1:7" s="241" customFormat="1">
      <c r="A448" s="299"/>
      <c r="B448" s="8"/>
      <c r="C448" s="116"/>
      <c r="D448" s="355"/>
      <c r="E448" s="352"/>
      <c r="F448" s="353"/>
      <c r="G448" s="573"/>
    </row>
    <row r="449" spans="1:7" s="241" customFormat="1">
      <c r="A449" s="299"/>
      <c r="B449" s="8"/>
      <c r="C449" s="116"/>
      <c r="D449" s="355"/>
      <c r="E449" s="352"/>
      <c r="F449" s="353"/>
      <c r="G449" s="573"/>
    </row>
    <row r="450" spans="1:7" s="241" customFormat="1">
      <c r="A450" s="299"/>
      <c r="B450" s="8"/>
      <c r="C450" s="116"/>
      <c r="D450" s="355"/>
      <c r="E450" s="352"/>
      <c r="F450" s="353"/>
      <c r="G450" s="573"/>
    </row>
    <row r="451" spans="1:7" s="241" customFormat="1">
      <c r="A451" s="299"/>
      <c r="B451" s="8"/>
      <c r="C451" s="116"/>
      <c r="D451" s="116"/>
      <c r="E451" s="352"/>
      <c r="F451" s="353"/>
      <c r="G451" s="573"/>
    </row>
    <row r="452" spans="1:7" s="241" customFormat="1">
      <c r="A452" s="402"/>
      <c r="B452" s="356"/>
      <c r="C452" s="354"/>
      <c r="D452" s="354"/>
      <c r="E452" s="81"/>
      <c r="F452" s="657"/>
      <c r="G452" s="573"/>
    </row>
    <row r="453" spans="1:7" s="241" customFormat="1">
      <c r="A453" s="402"/>
      <c r="B453" s="357"/>
      <c r="C453" s="354"/>
      <c r="D453" s="354"/>
      <c r="E453" s="81"/>
      <c r="F453" s="657"/>
      <c r="G453" s="573"/>
    </row>
    <row r="454" spans="1:7" s="241" customFormat="1">
      <c r="A454" s="299"/>
      <c r="B454" s="8"/>
      <c r="C454" s="116"/>
      <c r="D454" s="116"/>
      <c r="E454" s="81"/>
      <c r="F454" s="353"/>
      <c r="G454" s="573"/>
    </row>
    <row r="455" spans="1:7" s="241" customFormat="1">
      <c r="A455" s="299"/>
      <c r="B455" s="8"/>
      <c r="C455" s="116"/>
      <c r="D455" s="116"/>
      <c r="E455" s="81"/>
      <c r="F455" s="353"/>
      <c r="G455" s="573"/>
    </row>
    <row r="456" spans="1:7" s="241" customFormat="1">
      <c r="A456" s="299"/>
      <c r="B456" s="8"/>
      <c r="C456" s="116"/>
      <c r="D456" s="355"/>
      <c r="E456" s="352"/>
      <c r="F456" s="353"/>
      <c r="G456" s="573"/>
    </row>
    <row r="457" spans="1:7" s="241" customFormat="1">
      <c r="A457" s="299"/>
      <c r="B457" s="8"/>
      <c r="C457" s="116"/>
      <c r="D457" s="355"/>
      <c r="E457" s="81"/>
      <c r="F457" s="353"/>
      <c r="G457" s="573"/>
    </row>
    <row r="458" spans="1:7" s="241" customFormat="1">
      <c r="A458" s="299"/>
      <c r="B458" s="8"/>
      <c r="C458" s="116"/>
      <c r="D458" s="355"/>
      <c r="E458" s="81"/>
      <c r="F458" s="353"/>
      <c r="G458" s="573"/>
    </row>
    <row r="459" spans="1:7" s="241" customFormat="1">
      <c r="A459" s="299"/>
      <c r="B459" s="8"/>
      <c r="C459" s="116"/>
      <c r="D459" s="116"/>
      <c r="E459" s="81"/>
      <c r="F459" s="353"/>
      <c r="G459" s="573"/>
    </row>
    <row r="460" spans="1:7" s="241" customFormat="1">
      <c r="A460" s="299"/>
      <c r="B460" s="34"/>
      <c r="C460" s="116"/>
      <c r="D460" s="116"/>
      <c r="E460" s="81"/>
      <c r="F460" s="353"/>
      <c r="G460" s="573"/>
    </row>
    <row r="461" spans="1:7" s="241" customFormat="1">
      <c r="A461" s="299"/>
      <c r="B461" s="34"/>
      <c r="C461" s="116"/>
      <c r="D461" s="116"/>
      <c r="E461" s="81"/>
      <c r="F461" s="353"/>
      <c r="G461" s="573"/>
    </row>
    <row r="462" spans="1:7" s="241" customFormat="1">
      <c r="A462" s="299"/>
      <c r="B462" s="34"/>
      <c r="C462" s="116"/>
      <c r="D462" s="116"/>
      <c r="E462" s="81"/>
      <c r="F462" s="353"/>
      <c r="G462" s="573"/>
    </row>
    <row r="463" spans="1:7" s="241" customFormat="1">
      <c r="A463" s="299"/>
      <c r="B463" s="34"/>
      <c r="C463" s="116"/>
      <c r="D463" s="116"/>
      <c r="E463" s="81"/>
      <c r="F463" s="353"/>
      <c r="G463" s="573"/>
    </row>
    <row r="464" spans="1:7" s="241" customFormat="1">
      <c r="A464" s="299"/>
      <c r="B464" s="34"/>
      <c r="C464" s="116"/>
      <c r="D464" s="116"/>
      <c r="E464" s="81"/>
      <c r="F464" s="353"/>
      <c r="G464" s="573"/>
    </row>
    <row r="465" spans="1:7" s="241" customFormat="1">
      <c r="A465" s="299"/>
      <c r="B465" s="34"/>
      <c r="C465" s="116"/>
      <c r="D465" s="116"/>
      <c r="E465" s="81"/>
      <c r="F465" s="353"/>
      <c r="G465" s="573"/>
    </row>
    <row r="466" spans="1:7" s="241" customFormat="1">
      <c r="A466" s="299"/>
      <c r="B466" s="34"/>
      <c r="C466" s="116"/>
      <c r="D466" s="116"/>
      <c r="E466" s="81"/>
      <c r="F466" s="353"/>
      <c r="G466" s="573"/>
    </row>
    <row r="467" spans="1:7" s="241" customFormat="1">
      <c r="A467" s="299"/>
      <c r="B467" s="34"/>
      <c r="C467" s="116"/>
      <c r="D467" s="116"/>
      <c r="E467" s="81"/>
      <c r="F467" s="353"/>
      <c r="G467" s="573"/>
    </row>
    <row r="468" spans="1:7">
      <c r="A468" s="299"/>
      <c r="B468" s="34"/>
      <c r="C468" s="116"/>
      <c r="D468" s="116"/>
      <c r="E468" s="81"/>
      <c r="F468" s="353"/>
    </row>
    <row r="469" spans="1:7">
      <c r="A469" s="299"/>
      <c r="B469" s="34"/>
      <c r="C469" s="116"/>
      <c r="D469" s="116"/>
      <c r="E469" s="81"/>
      <c r="F469" s="353"/>
    </row>
    <row r="470" spans="1:7" s="241" customFormat="1">
      <c r="A470" s="299"/>
      <c r="B470" s="34"/>
      <c r="C470" s="116"/>
      <c r="D470" s="116"/>
      <c r="E470" s="81"/>
      <c r="F470" s="353"/>
      <c r="G470" s="573"/>
    </row>
    <row r="471" spans="1:7" s="241" customFormat="1">
      <c r="A471" s="299"/>
      <c r="B471" s="34"/>
      <c r="C471" s="116"/>
      <c r="D471" s="116"/>
      <c r="E471" s="81"/>
      <c r="F471" s="353"/>
      <c r="G471" s="573"/>
    </row>
    <row r="472" spans="1:7" s="241" customFormat="1">
      <c r="A472" s="299"/>
      <c r="B472" s="34"/>
      <c r="C472" s="116"/>
      <c r="D472" s="116"/>
      <c r="E472" s="81"/>
      <c r="F472" s="353"/>
      <c r="G472" s="573"/>
    </row>
    <row r="473" spans="1:7" s="241" customFormat="1">
      <c r="A473" s="299"/>
      <c r="B473" s="34"/>
      <c r="C473" s="116"/>
      <c r="D473" s="116"/>
      <c r="E473" s="81"/>
      <c r="F473" s="353"/>
      <c r="G473" s="573"/>
    </row>
    <row r="474" spans="1:7" s="241" customFormat="1">
      <c r="A474" s="299"/>
      <c r="B474" s="34"/>
      <c r="C474" s="116"/>
      <c r="D474" s="116"/>
      <c r="E474" s="81"/>
      <c r="F474" s="353"/>
      <c r="G474" s="573"/>
    </row>
    <row r="475" spans="1:7" s="241" customFormat="1" ht="13.5" thickBot="1">
      <c r="A475" s="418"/>
      <c r="B475" s="1000" t="s">
        <v>1029</v>
      </c>
      <c r="C475" s="1001"/>
      <c r="D475" s="1002"/>
      <c r="E475" s="392"/>
      <c r="F475" s="658"/>
      <c r="G475" s="573"/>
    </row>
    <row r="476" spans="1:7" s="241" customFormat="1" ht="13.5" thickTop="1">
      <c r="A476" s="419"/>
      <c r="B476" s="1063"/>
      <c r="C476" s="1064"/>
      <c r="D476" s="1065"/>
      <c r="E476" s="417"/>
      <c r="F476" s="659"/>
      <c r="G476" s="573"/>
    </row>
    <row r="477" spans="1:7" s="241" customFormat="1">
      <c r="A477" s="415"/>
      <c r="B477" s="54"/>
      <c r="C477" s="32"/>
      <c r="D477" s="32"/>
      <c r="E477" s="416"/>
      <c r="F477" s="660"/>
      <c r="G477" s="573"/>
    </row>
    <row r="478" spans="1:7" s="241" customFormat="1">
      <c r="A478" s="415"/>
      <c r="B478" s="54"/>
      <c r="C478" s="32"/>
      <c r="D478" s="32"/>
      <c r="E478" s="416"/>
      <c r="F478" s="660"/>
      <c r="G478" s="573"/>
    </row>
    <row r="479" spans="1:7" s="241" customFormat="1">
      <c r="A479" s="406"/>
      <c r="B479" s="345"/>
      <c r="C479" s="346"/>
      <c r="D479" s="346"/>
      <c r="E479" s="341"/>
      <c r="F479" s="347"/>
      <c r="G479" s="573"/>
    </row>
    <row r="480" spans="1:7" s="241" customFormat="1">
      <c r="A480" s="348" t="s">
        <v>0</v>
      </c>
      <c r="B480" s="407" t="s">
        <v>1</v>
      </c>
      <c r="C480" s="349" t="s">
        <v>3</v>
      </c>
      <c r="D480" s="349" t="s">
        <v>2</v>
      </c>
      <c r="E480" s="87" t="s">
        <v>4</v>
      </c>
      <c r="F480" s="350" t="s">
        <v>5</v>
      </c>
      <c r="G480" s="573"/>
    </row>
    <row r="481" spans="1:7" s="241" customFormat="1">
      <c r="A481" s="299"/>
      <c r="B481" s="8"/>
      <c r="C481" s="116"/>
      <c r="D481" s="116"/>
      <c r="E481" s="81"/>
      <c r="F481" s="353"/>
      <c r="G481" s="573"/>
    </row>
    <row r="482" spans="1:7" s="241" customFormat="1">
      <c r="A482" s="196"/>
      <c r="B482" s="411" t="s">
        <v>365</v>
      </c>
      <c r="C482" s="129"/>
      <c r="D482" s="129"/>
      <c r="E482" s="218"/>
      <c r="F482" s="661"/>
      <c r="G482" s="573"/>
    </row>
    <row r="483" spans="1:7" s="241" customFormat="1">
      <c r="A483" s="196"/>
      <c r="B483" s="411"/>
      <c r="C483" s="129"/>
      <c r="D483" s="129"/>
      <c r="E483" s="218"/>
      <c r="F483" s="661"/>
      <c r="G483" s="573"/>
    </row>
    <row r="484" spans="1:7" s="241" customFormat="1" ht="38.25">
      <c r="A484" s="196" t="s">
        <v>6</v>
      </c>
      <c r="B484" s="130" t="s">
        <v>1057</v>
      </c>
      <c r="C484" s="131" t="s">
        <v>0</v>
      </c>
      <c r="D484" s="131">
        <v>1</v>
      </c>
      <c r="E484" s="193">
        <v>20000000</v>
      </c>
      <c r="F484" s="662"/>
      <c r="G484" s="573"/>
    </row>
    <row r="485" spans="1:7" s="241" customFormat="1">
      <c r="A485" s="196"/>
      <c r="B485" s="411"/>
      <c r="C485" s="129"/>
      <c r="D485" s="129"/>
      <c r="E485" s="218"/>
      <c r="F485" s="661"/>
      <c r="G485" s="573"/>
    </row>
    <row r="486" spans="1:7" s="241" customFormat="1">
      <c r="A486" s="196"/>
      <c r="B486" s="411" t="s">
        <v>879</v>
      </c>
      <c r="C486" s="129"/>
      <c r="D486" s="129"/>
      <c r="E486" s="218"/>
      <c r="F486" s="661"/>
      <c r="G486" s="573"/>
    </row>
    <row r="487" spans="1:7" s="241" customFormat="1">
      <c r="A487" s="196"/>
      <c r="B487" s="411"/>
      <c r="C487" s="129"/>
      <c r="D487" s="129"/>
      <c r="E487" s="218"/>
      <c r="F487" s="661"/>
      <c r="G487" s="573"/>
    </row>
    <row r="488" spans="1:7" s="241" customFormat="1" ht="38.25">
      <c r="A488" s="196" t="s">
        <v>9</v>
      </c>
      <c r="B488" s="130" t="s">
        <v>1071</v>
      </c>
      <c r="C488" s="131" t="s">
        <v>0</v>
      </c>
      <c r="D488" s="131">
        <v>1</v>
      </c>
      <c r="E488" s="193">
        <v>15000000</v>
      </c>
      <c r="F488" s="662"/>
      <c r="G488" s="573"/>
    </row>
    <row r="489" spans="1:7" s="574" customFormat="1">
      <c r="A489" s="196"/>
      <c r="B489" s="130"/>
      <c r="C489" s="131"/>
      <c r="D489" s="131"/>
      <c r="E489" s="193"/>
      <c r="F489" s="662"/>
      <c r="G489" s="761"/>
    </row>
    <row r="490" spans="1:7" s="241" customFormat="1">
      <c r="A490" s="196"/>
      <c r="B490" s="132" t="s">
        <v>932</v>
      </c>
      <c r="C490" s="131"/>
      <c r="D490" s="131"/>
      <c r="E490" s="193"/>
      <c r="F490" s="662"/>
      <c r="G490" s="573"/>
    </row>
    <row r="491" spans="1:7" s="241" customFormat="1">
      <c r="A491" s="196"/>
      <c r="B491" s="130"/>
      <c r="C491" s="131"/>
      <c r="D491" s="131"/>
      <c r="E491" s="193"/>
      <c r="F491" s="662"/>
      <c r="G491" s="573"/>
    </row>
    <row r="492" spans="1:7" s="241" customFormat="1" ht="25.5">
      <c r="A492" s="196" t="s">
        <v>10</v>
      </c>
      <c r="B492" s="130" t="s">
        <v>1058</v>
      </c>
      <c r="C492" s="131" t="s">
        <v>0</v>
      </c>
      <c r="D492" s="131">
        <v>1</v>
      </c>
      <c r="E492" s="193">
        <v>10000000</v>
      </c>
      <c r="F492" s="662"/>
      <c r="G492" s="573"/>
    </row>
    <row r="493" spans="1:7" s="241" customFormat="1">
      <c r="A493" s="196"/>
      <c r="B493" s="130"/>
      <c r="C493" s="131"/>
      <c r="D493" s="131"/>
      <c r="E493" s="193"/>
      <c r="F493" s="662"/>
      <c r="G493" s="573"/>
    </row>
    <row r="494" spans="1:7" s="241" customFormat="1">
      <c r="A494" s="196"/>
      <c r="B494" s="411" t="s">
        <v>1055</v>
      </c>
      <c r="C494" s="129"/>
      <c r="D494" s="129"/>
      <c r="E494" s="218"/>
      <c r="F494" s="661"/>
      <c r="G494" s="573"/>
    </row>
    <row r="495" spans="1:7" s="241" customFormat="1">
      <c r="A495" s="196"/>
      <c r="B495" s="411"/>
      <c r="C495" s="129"/>
      <c r="D495" s="129"/>
      <c r="E495" s="218"/>
      <c r="F495" s="661"/>
      <c r="G495" s="573"/>
    </row>
    <row r="496" spans="1:7" s="241" customFormat="1" ht="38.25">
      <c r="A496" s="196" t="s">
        <v>11</v>
      </c>
      <c r="B496" s="130" t="s">
        <v>1072</v>
      </c>
      <c r="C496" s="131" t="s">
        <v>0</v>
      </c>
      <c r="D496" s="131">
        <v>1</v>
      </c>
      <c r="E496" s="193">
        <v>40000000</v>
      </c>
      <c r="F496" s="662"/>
      <c r="G496" s="573"/>
    </row>
    <row r="497" spans="1:7" s="241" customFormat="1">
      <c r="A497" s="196"/>
      <c r="B497" s="130"/>
      <c r="C497" s="131"/>
      <c r="D497" s="131"/>
      <c r="E497" s="193"/>
      <c r="F497" s="662"/>
      <c r="G497" s="573"/>
    </row>
    <row r="498" spans="1:7" s="241" customFormat="1">
      <c r="A498" s="196"/>
      <c r="B498" s="411" t="s">
        <v>1056</v>
      </c>
      <c r="C498" s="129"/>
      <c r="D498" s="129"/>
      <c r="E498" s="218"/>
      <c r="F498" s="661"/>
      <c r="G498" s="573"/>
    </row>
    <row r="499" spans="1:7" s="241" customFormat="1">
      <c r="A499" s="196"/>
      <c r="B499" s="411"/>
      <c r="C499" s="129"/>
      <c r="D499" s="129"/>
      <c r="E499" s="218"/>
      <c r="F499" s="661"/>
      <c r="G499" s="573"/>
    </row>
    <row r="500" spans="1:7" s="241" customFormat="1" ht="51">
      <c r="A500" s="196" t="s">
        <v>12</v>
      </c>
      <c r="B500" s="130" t="s">
        <v>1059</v>
      </c>
      <c r="C500" s="131" t="s">
        <v>0</v>
      </c>
      <c r="D500" s="131">
        <v>1</v>
      </c>
      <c r="E500" s="193">
        <v>750000</v>
      </c>
      <c r="F500" s="662"/>
      <c r="G500" s="573"/>
    </row>
    <row r="501" spans="1:7" s="241" customFormat="1">
      <c r="A501" s="196"/>
      <c r="B501" s="130"/>
      <c r="C501" s="131"/>
      <c r="D501" s="131"/>
      <c r="E501" s="193"/>
      <c r="F501" s="662"/>
      <c r="G501" s="573"/>
    </row>
    <row r="502" spans="1:7" s="241" customFormat="1">
      <c r="A502" s="196"/>
      <c r="B502" s="411" t="s">
        <v>1081</v>
      </c>
      <c r="C502" s="129"/>
      <c r="D502" s="129"/>
      <c r="E502" s="218"/>
      <c r="F502" s="661"/>
      <c r="G502" s="573"/>
    </row>
    <row r="503" spans="1:7" s="241" customFormat="1">
      <c r="A503" s="196"/>
      <c r="B503" s="411"/>
      <c r="C503" s="129"/>
      <c r="D503" s="129"/>
      <c r="E503" s="218"/>
      <c r="F503" s="661"/>
      <c r="G503" s="573"/>
    </row>
    <row r="504" spans="1:7" s="241" customFormat="1" ht="63.75">
      <c r="A504" s="196" t="s">
        <v>13</v>
      </c>
      <c r="B504" s="130" t="s">
        <v>1117</v>
      </c>
      <c r="C504" s="131" t="s">
        <v>0</v>
      </c>
      <c r="D504" s="131">
        <v>1</v>
      </c>
      <c r="E504" s="193">
        <v>250000</v>
      </c>
      <c r="F504" s="662"/>
      <c r="G504" s="573"/>
    </row>
    <row r="505" spans="1:7" s="241" customFormat="1">
      <c r="A505" s="196"/>
      <c r="B505" s="130"/>
      <c r="C505" s="131"/>
      <c r="D505" s="131"/>
      <c r="E505" s="193"/>
      <c r="F505" s="662"/>
      <c r="G505" s="573"/>
    </row>
    <row r="506" spans="1:7" s="241" customFormat="1">
      <c r="A506" s="196"/>
      <c r="B506" s="130"/>
      <c r="C506" s="131"/>
      <c r="D506" s="131"/>
      <c r="E506" s="193"/>
      <c r="F506" s="662"/>
      <c r="G506" s="573"/>
    </row>
    <row r="507" spans="1:7" s="241" customFormat="1">
      <c r="A507" s="196"/>
      <c r="B507" s="130"/>
      <c r="C507" s="131"/>
      <c r="D507" s="131"/>
      <c r="E507" s="193"/>
      <c r="F507" s="662"/>
      <c r="G507" s="573"/>
    </row>
    <row r="508" spans="1:7" s="241" customFormat="1">
      <c r="A508" s="196"/>
      <c r="B508" s="130"/>
      <c r="C508" s="131"/>
      <c r="D508" s="131"/>
      <c r="E508" s="193"/>
      <c r="F508" s="662"/>
      <c r="G508" s="573"/>
    </row>
    <row r="509" spans="1:7" s="241" customFormat="1">
      <c r="A509" s="196"/>
      <c r="B509" s="130"/>
      <c r="C509" s="131"/>
      <c r="D509" s="131"/>
      <c r="E509" s="193"/>
      <c r="F509" s="662"/>
      <c r="G509" s="573"/>
    </row>
    <row r="510" spans="1:7" s="241" customFormat="1">
      <c r="A510" s="196"/>
      <c r="B510" s="130"/>
      <c r="C510" s="131"/>
      <c r="D510" s="131"/>
      <c r="E510" s="193"/>
      <c r="F510" s="662"/>
      <c r="G510" s="573"/>
    </row>
    <row r="511" spans="1:7" s="241" customFormat="1">
      <c r="A511" s="196"/>
      <c r="B511" s="130"/>
      <c r="C511" s="131"/>
      <c r="D511" s="131"/>
      <c r="E511" s="193"/>
      <c r="F511" s="662"/>
      <c r="G511" s="573"/>
    </row>
    <row r="512" spans="1:7" s="241" customFormat="1">
      <c r="A512" s="196"/>
      <c r="B512" s="130"/>
      <c r="C512" s="131"/>
      <c r="D512" s="131"/>
      <c r="E512" s="193"/>
      <c r="F512" s="662"/>
      <c r="G512" s="573"/>
    </row>
    <row r="513" spans="1:7" s="241" customFormat="1">
      <c r="A513" s="196"/>
      <c r="B513" s="130"/>
      <c r="C513" s="131"/>
      <c r="D513" s="131"/>
      <c r="E513" s="193"/>
      <c r="F513" s="662"/>
      <c r="G513" s="573"/>
    </row>
    <row r="514" spans="1:7" s="241" customFormat="1">
      <c r="A514" s="196"/>
      <c r="B514" s="130"/>
      <c r="C514" s="131"/>
      <c r="D514" s="131"/>
      <c r="E514" s="193"/>
      <c r="F514" s="662"/>
      <c r="G514" s="573"/>
    </row>
    <row r="515" spans="1:7" s="241" customFormat="1">
      <c r="A515" s="196"/>
      <c r="B515" s="130"/>
      <c r="C515" s="131"/>
      <c r="D515" s="131"/>
      <c r="E515" s="193"/>
      <c r="F515" s="662"/>
      <c r="G515" s="573"/>
    </row>
    <row r="516" spans="1:7" s="241" customFormat="1" ht="13.5" thickBot="1">
      <c r="A516" s="418"/>
      <c r="B516" s="1052" t="s">
        <v>277</v>
      </c>
      <c r="C516" s="1052"/>
      <c r="D516" s="1052"/>
      <c r="E516" s="628"/>
      <c r="F516" s="768"/>
      <c r="G516" s="573"/>
    </row>
    <row r="517" spans="1:7" s="241" customFormat="1" ht="13.5" thickTop="1">
      <c r="A517" s="298"/>
      <c r="B517" s="1053"/>
      <c r="C517" s="1053"/>
      <c r="D517" s="1053"/>
      <c r="E517" s="629"/>
      <c r="F517" s="769"/>
      <c r="G517" s="573"/>
    </row>
    <row r="518" spans="1:7" s="241" customFormat="1">
      <c r="A518" s="770"/>
      <c r="B518" s="771"/>
      <c r="C518" s="772"/>
      <c r="D518" s="772"/>
      <c r="E518" s="630"/>
      <c r="F518" s="773"/>
      <c r="G518" s="573"/>
    </row>
    <row r="519" spans="1:7" s="241" customFormat="1">
      <c r="A519" s="770"/>
      <c r="B519" s="771"/>
      <c r="C519" s="772"/>
      <c r="D519" s="772"/>
      <c r="E519" s="630"/>
      <c r="F519" s="773"/>
      <c r="G519" s="573"/>
    </row>
    <row r="520" spans="1:7" s="241" customFormat="1">
      <c r="A520" s="406"/>
      <c r="B520" s="345"/>
      <c r="C520" s="346"/>
      <c r="D520" s="346"/>
      <c r="E520" s="341"/>
      <c r="F520" s="347"/>
      <c r="G520" s="573"/>
    </row>
    <row r="521" spans="1:7" s="241" customFormat="1">
      <c r="A521" s="348" t="s">
        <v>0</v>
      </c>
      <c r="B521" s="407" t="s">
        <v>1</v>
      </c>
      <c r="C521" s="349" t="s">
        <v>3</v>
      </c>
      <c r="D521" s="349" t="s">
        <v>2</v>
      </c>
      <c r="E521" s="87" t="s">
        <v>4</v>
      </c>
      <c r="F521" s="350" t="s">
        <v>5</v>
      </c>
      <c r="G521" s="573"/>
    </row>
    <row r="522" spans="1:7" s="241" customFormat="1">
      <c r="A522" s="724"/>
      <c r="B522" s="725"/>
      <c r="C522" s="774"/>
      <c r="D522" s="774"/>
      <c r="E522" s="170"/>
      <c r="F522" s="727"/>
      <c r="G522" s="573"/>
    </row>
    <row r="523" spans="1:7" s="241" customFormat="1">
      <c r="A523" s="724"/>
      <c r="B523" s="775" t="s">
        <v>51</v>
      </c>
      <c r="C523" s="774"/>
      <c r="D523" s="774"/>
      <c r="E523" s="170"/>
      <c r="F523" s="727"/>
      <c r="G523" s="573"/>
    </row>
    <row r="524" spans="1:7" s="241" customFormat="1">
      <c r="A524" s="724"/>
      <c r="B524" s="775"/>
      <c r="C524" s="774"/>
      <c r="D524" s="774"/>
      <c r="E524" s="170"/>
      <c r="F524" s="727"/>
      <c r="G524" s="573"/>
    </row>
    <row r="525" spans="1:7" s="241" customFormat="1">
      <c r="A525" s="724"/>
      <c r="B525" s="775" t="s">
        <v>928</v>
      </c>
      <c r="C525" s="774"/>
      <c r="D525" s="774"/>
      <c r="E525" s="170"/>
      <c r="F525" s="727"/>
      <c r="G525" s="573"/>
    </row>
    <row r="526" spans="1:7" s="241" customFormat="1">
      <c r="A526" s="724"/>
      <c r="B526" s="725"/>
      <c r="C526" s="774"/>
      <c r="D526" s="774"/>
      <c r="E526" s="170"/>
      <c r="F526" s="727"/>
      <c r="G526" s="573"/>
    </row>
    <row r="527" spans="1:7" s="241" customFormat="1">
      <c r="A527" s="724"/>
      <c r="B527" s="725"/>
      <c r="C527" s="774"/>
      <c r="D527" s="774"/>
      <c r="E527" s="170"/>
      <c r="F527" s="727"/>
      <c r="G527" s="573"/>
    </row>
    <row r="528" spans="1:7" s="241" customFormat="1">
      <c r="A528" s="724">
        <v>1</v>
      </c>
      <c r="B528" s="747" t="s">
        <v>1030</v>
      </c>
      <c r="C528" s="357"/>
      <c r="D528" s="357"/>
      <c r="E528" s="631"/>
      <c r="F528" s="776"/>
      <c r="G528" s="573"/>
    </row>
    <row r="529" spans="1:7" s="241" customFormat="1">
      <c r="A529" s="724"/>
      <c r="B529" s="747"/>
      <c r="C529" s="357"/>
      <c r="D529" s="357"/>
      <c r="E529" s="631"/>
      <c r="F529" s="776"/>
      <c r="G529" s="573"/>
    </row>
    <row r="530" spans="1:7" s="777" customFormat="1">
      <c r="A530" s="724"/>
      <c r="B530" s="747"/>
      <c r="C530" s="357"/>
      <c r="D530" s="357"/>
      <c r="E530" s="631"/>
      <c r="F530" s="776"/>
    </row>
    <row r="531" spans="1:7">
      <c r="A531" s="724"/>
      <c r="B531" s="747"/>
      <c r="C531" s="357"/>
      <c r="D531" s="357"/>
      <c r="E531" s="631"/>
      <c r="F531" s="776"/>
    </row>
    <row r="532" spans="1:7">
      <c r="A532" s="724">
        <v>2</v>
      </c>
      <c r="B532" s="747" t="s">
        <v>1031</v>
      </c>
      <c r="C532" s="357"/>
      <c r="D532" s="357"/>
      <c r="E532" s="631"/>
      <c r="F532" s="776"/>
    </row>
    <row r="533" spans="1:7">
      <c r="A533" s="724"/>
      <c r="B533" s="747"/>
      <c r="C533" s="357"/>
      <c r="D533" s="357"/>
      <c r="E533" s="631"/>
      <c r="F533" s="776"/>
    </row>
    <row r="534" spans="1:7">
      <c r="A534" s="724"/>
      <c r="B534" s="747"/>
      <c r="C534" s="357"/>
      <c r="D534" s="357"/>
      <c r="E534" s="631"/>
      <c r="F534" s="776"/>
    </row>
    <row r="535" spans="1:7">
      <c r="A535" s="724"/>
      <c r="B535" s="725"/>
      <c r="C535" s="774"/>
      <c r="D535" s="774"/>
      <c r="E535" s="170"/>
      <c r="F535" s="727"/>
    </row>
    <row r="536" spans="1:7">
      <c r="A536" s="724">
        <v>3</v>
      </c>
      <c r="B536" s="747" t="s">
        <v>1118</v>
      </c>
      <c r="C536" s="357"/>
      <c r="D536" s="357"/>
      <c r="E536" s="631"/>
      <c r="F536" s="776"/>
    </row>
    <row r="537" spans="1:7">
      <c r="A537" s="724"/>
      <c r="B537" s="725"/>
      <c r="C537" s="774"/>
      <c r="D537" s="774"/>
      <c r="E537" s="170"/>
      <c r="F537" s="727"/>
    </row>
    <row r="538" spans="1:7">
      <c r="A538" s="724"/>
      <c r="B538" s="725"/>
      <c r="C538" s="774"/>
      <c r="D538" s="774"/>
      <c r="E538" s="170"/>
      <c r="F538" s="727"/>
    </row>
    <row r="539" spans="1:7">
      <c r="A539" s="724"/>
      <c r="B539" s="725"/>
      <c r="C539" s="774"/>
      <c r="D539" s="774"/>
      <c r="E539" s="170"/>
      <c r="F539" s="727"/>
    </row>
    <row r="540" spans="1:7">
      <c r="A540" s="724"/>
      <c r="B540" s="725"/>
      <c r="C540" s="774"/>
      <c r="D540" s="774"/>
      <c r="E540" s="170"/>
      <c r="F540" s="727"/>
    </row>
    <row r="541" spans="1:7">
      <c r="A541" s="724"/>
      <c r="B541" s="725"/>
      <c r="C541" s="774"/>
      <c r="D541" s="774"/>
      <c r="E541" s="170"/>
      <c r="F541" s="727"/>
    </row>
    <row r="542" spans="1:7">
      <c r="A542" s="724"/>
      <c r="B542" s="725"/>
      <c r="C542" s="774"/>
      <c r="D542" s="774"/>
      <c r="E542" s="170"/>
      <c r="F542" s="727"/>
    </row>
    <row r="543" spans="1:7">
      <c r="A543" s="724"/>
      <c r="B543" s="725"/>
      <c r="C543" s="774"/>
      <c r="D543" s="774"/>
      <c r="E543" s="170"/>
      <c r="F543" s="727"/>
    </row>
    <row r="544" spans="1:7">
      <c r="A544" s="724"/>
      <c r="B544" s="725"/>
      <c r="C544" s="774"/>
      <c r="D544" s="774"/>
      <c r="E544" s="170"/>
      <c r="F544" s="727"/>
    </row>
    <row r="545" spans="1:6">
      <c r="A545" s="724"/>
      <c r="B545" s="725"/>
      <c r="C545" s="774"/>
      <c r="D545" s="774"/>
      <c r="E545" s="170"/>
      <c r="F545" s="727"/>
    </row>
    <row r="546" spans="1:6">
      <c r="A546" s="724"/>
      <c r="B546" s="725"/>
      <c r="C546" s="774"/>
      <c r="D546" s="774"/>
      <c r="E546" s="170"/>
      <c r="F546" s="727"/>
    </row>
    <row r="547" spans="1:6">
      <c r="A547" s="724"/>
      <c r="B547" s="725"/>
      <c r="C547" s="774"/>
      <c r="D547" s="774"/>
      <c r="E547" s="170"/>
      <c r="F547" s="727"/>
    </row>
    <row r="548" spans="1:6">
      <c r="A548" s="724"/>
      <c r="B548" s="725"/>
      <c r="C548" s="774"/>
      <c r="D548" s="774"/>
      <c r="E548" s="170"/>
      <c r="F548" s="727"/>
    </row>
    <row r="549" spans="1:6">
      <c r="A549" s="724"/>
      <c r="B549" s="725"/>
      <c r="C549" s="774"/>
      <c r="D549" s="774"/>
      <c r="E549" s="170"/>
      <c r="F549" s="727"/>
    </row>
    <row r="550" spans="1:6" s="730" customFormat="1">
      <c r="A550" s="724"/>
      <c r="B550" s="725"/>
      <c r="C550" s="774"/>
      <c r="D550" s="774"/>
      <c r="E550" s="170"/>
      <c r="F550" s="727"/>
    </row>
    <row r="551" spans="1:6">
      <c r="A551" s="724"/>
      <c r="B551" s="725"/>
      <c r="C551" s="774"/>
      <c r="D551" s="774"/>
      <c r="E551" s="170"/>
      <c r="F551" s="727"/>
    </row>
    <row r="552" spans="1:6">
      <c r="A552" s="724"/>
      <c r="B552" s="725"/>
      <c r="C552" s="774"/>
      <c r="D552" s="774"/>
      <c r="E552" s="170"/>
      <c r="F552" s="727"/>
    </row>
    <row r="553" spans="1:6">
      <c r="A553" s="724"/>
      <c r="B553" s="725"/>
      <c r="C553" s="774"/>
      <c r="D553" s="774"/>
      <c r="E553" s="170"/>
      <c r="F553" s="727"/>
    </row>
    <row r="554" spans="1:6">
      <c r="A554" s="724"/>
      <c r="B554" s="725"/>
      <c r="C554" s="774"/>
      <c r="D554" s="774"/>
      <c r="E554" s="170"/>
      <c r="F554" s="727"/>
    </row>
    <row r="555" spans="1:6">
      <c r="A555" s="724"/>
      <c r="B555" s="725"/>
      <c r="C555" s="774"/>
      <c r="D555" s="774"/>
      <c r="E555" s="170"/>
      <c r="F555" s="727"/>
    </row>
    <row r="556" spans="1:6">
      <c r="A556" s="724"/>
      <c r="B556" s="725"/>
      <c r="C556" s="774"/>
      <c r="D556" s="774"/>
      <c r="E556" s="170"/>
      <c r="F556" s="727"/>
    </row>
    <row r="557" spans="1:6">
      <c r="A557" s="724"/>
      <c r="B557" s="725"/>
      <c r="C557" s="774"/>
      <c r="D557" s="774"/>
      <c r="E557" s="170"/>
      <c r="F557" s="727"/>
    </row>
    <row r="558" spans="1:6">
      <c r="A558" s="724"/>
      <c r="B558" s="725"/>
      <c r="C558" s="774"/>
      <c r="D558" s="774"/>
      <c r="E558" s="170"/>
      <c r="F558" s="727"/>
    </row>
    <row r="559" spans="1:6">
      <c r="A559" s="724"/>
      <c r="B559" s="725"/>
      <c r="C559" s="774"/>
      <c r="D559" s="774"/>
      <c r="E559" s="170"/>
      <c r="F559" s="727"/>
    </row>
    <row r="560" spans="1:6">
      <c r="A560" s="724"/>
      <c r="B560" s="725"/>
      <c r="C560" s="774"/>
      <c r="D560" s="774"/>
      <c r="E560" s="170"/>
      <c r="F560" s="727"/>
    </row>
    <row r="561" spans="1:6">
      <c r="A561" s="724"/>
      <c r="B561" s="725"/>
      <c r="C561" s="774"/>
      <c r="D561" s="774"/>
      <c r="E561" s="170"/>
      <c r="F561" s="727"/>
    </row>
    <row r="562" spans="1:6">
      <c r="A562" s="724"/>
      <c r="B562" s="725"/>
      <c r="C562" s="774"/>
      <c r="D562" s="774"/>
      <c r="E562" s="170"/>
      <c r="F562" s="727"/>
    </row>
    <row r="563" spans="1:6">
      <c r="A563" s="724"/>
      <c r="B563" s="725"/>
      <c r="C563" s="774"/>
      <c r="D563" s="774"/>
      <c r="E563" s="170"/>
      <c r="F563" s="727"/>
    </row>
    <row r="564" spans="1:6">
      <c r="A564" s="724"/>
      <c r="B564" s="725"/>
      <c r="C564" s="774"/>
      <c r="D564" s="774"/>
      <c r="E564" s="170"/>
      <c r="F564" s="727"/>
    </row>
    <row r="565" spans="1:6">
      <c r="A565" s="724"/>
      <c r="B565" s="725"/>
      <c r="C565" s="774"/>
      <c r="D565" s="774"/>
      <c r="E565" s="170"/>
      <c r="F565" s="727"/>
    </row>
    <row r="566" spans="1:6">
      <c r="A566" s="724"/>
      <c r="B566" s="725"/>
      <c r="C566" s="774"/>
      <c r="D566" s="774"/>
      <c r="E566" s="170"/>
      <c r="F566" s="727"/>
    </row>
    <row r="567" spans="1:6" ht="13.5" thickBot="1">
      <c r="A567" s="406"/>
      <c r="B567" s="1054" t="s">
        <v>1075</v>
      </c>
      <c r="C567" s="1055"/>
      <c r="D567" s="1056"/>
      <c r="E567" s="618"/>
      <c r="F567" s="778"/>
    </row>
    <row r="568" spans="1:6" ht="13.5" thickTop="1">
      <c r="A568" s="779"/>
      <c r="B568" s="1057"/>
      <c r="C568" s="1058"/>
      <c r="D568" s="1059"/>
      <c r="E568" s="490"/>
      <c r="F568" s="780"/>
    </row>
    <row r="569" spans="1:6">
      <c r="B569" s="781" t="s">
        <v>1063</v>
      </c>
    </row>
    <row r="580" spans="1:6" ht="13.5" customHeight="1"/>
    <row r="581" spans="1:6">
      <c r="A581" s="723"/>
      <c r="B581" s="723"/>
      <c r="C581" s="723"/>
      <c r="D581" s="723"/>
      <c r="E581" s="723"/>
      <c r="F581" s="723"/>
    </row>
  </sheetData>
  <mergeCells count="24">
    <mergeCell ref="B517:D517"/>
    <mergeCell ref="B567:D567"/>
    <mergeCell ref="B568:D568"/>
    <mergeCell ref="B355:D355"/>
    <mergeCell ref="B516:D516"/>
    <mergeCell ref="B382:D382"/>
    <mergeCell ref="B420:D420"/>
    <mergeCell ref="B475:D475"/>
    <mergeCell ref="B383:D383"/>
    <mergeCell ref="B421:D421"/>
    <mergeCell ref="B476:D476"/>
    <mergeCell ref="B307:D307"/>
    <mergeCell ref="B354:D354"/>
    <mergeCell ref="B167:D167"/>
    <mergeCell ref="B210:D210"/>
    <mergeCell ref="B122:D122"/>
    <mergeCell ref="B168:D168"/>
    <mergeCell ref="B211:D211"/>
    <mergeCell ref="B308:D308"/>
    <mergeCell ref="B41:D41"/>
    <mergeCell ref="B42:D42"/>
    <mergeCell ref="B84:D84"/>
    <mergeCell ref="B83:D83"/>
    <mergeCell ref="B121:D121"/>
  </mergeCells>
  <conditionalFormatting sqref="F484 F505:F515">
    <cfRule type="cellIs" dxfId="4" priority="5" stopIfTrue="1" operator="equal">
      <formula>0</formula>
    </cfRule>
  </conditionalFormatting>
  <conditionalFormatting sqref="F496">
    <cfRule type="cellIs" dxfId="3" priority="3" stopIfTrue="1" operator="equal">
      <formula>0</formula>
    </cfRule>
  </conditionalFormatting>
  <conditionalFormatting sqref="F500">
    <cfRule type="cellIs" dxfId="2" priority="2" stopIfTrue="1" operator="equal">
      <formula>0</formula>
    </cfRule>
  </conditionalFormatting>
  <conditionalFormatting sqref="F488:F493 F497 F501">
    <cfRule type="cellIs" dxfId="1" priority="4" stopIfTrue="1" operator="equal">
      <formula>0</formula>
    </cfRule>
  </conditionalFormatting>
  <conditionalFormatting sqref="F504">
    <cfRule type="cellIs" dxfId="0" priority="1" stopIfTrue="1" operator="equal">
      <formula>0</formula>
    </cfRule>
  </conditionalFormatting>
  <pageMargins left="0.7" right="0.7" top="0.75" bottom="0.75" header="0.3" footer="0.3"/>
  <pageSetup orientation="portrait" r:id="rId1"/>
  <headerFooter>
    <oddHeader>&amp;L&amp;"-,Italic"&amp;10Bills of Quantities&amp;CProposed Bomet Mother and Child Wellness Center</oddHeader>
    <oddFooter>&amp;L&amp;"+,Italic"&amp;10Pc and Provisional Sum&amp;CPage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view="pageBreakPreview" zoomScaleNormal="100" zoomScaleSheetLayoutView="100" workbookViewId="0">
      <selection activeCell="B7" sqref="B7"/>
    </sheetView>
  </sheetViews>
  <sheetFormatPr defaultColWidth="9.140625" defaultRowHeight="14.25"/>
  <cols>
    <col min="1" max="1" width="8.140625" style="135" customWidth="1"/>
    <col min="2" max="2" width="51.42578125" style="135" customWidth="1"/>
    <col min="3" max="3" width="13.140625" style="401" customWidth="1"/>
    <col min="4" max="4" width="16.42578125" style="401" customWidth="1"/>
    <col min="5" max="16384" width="9.140625" style="135"/>
  </cols>
  <sheetData>
    <row r="1" spans="1:4">
      <c r="A1" s="369" t="s">
        <v>0</v>
      </c>
      <c r="B1" s="370" t="s">
        <v>1</v>
      </c>
      <c r="C1" s="371"/>
      <c r="D1" s="372" t="s">
        <v>63</v>
      </c>
    </row>
    <row r="2" spans="1:4" ht="25.5" customHeight="1">
      <c r="A2" s="7"/>
      <c r="B2" s="1050" t="s">
        <v>931</v>
      </c>
      <c r="C2" s="1051"/>
      <c r="D2" s="611"/>
    </row>
    <row r="3" spans="1:4">
      <c r="A3" s="7"/>
      <c r="B3" s="358"/>
      <c r="C3" s="358"/>
      <c r="D3" s="611"/>
    </row>
    <row r="4" spans="1:4" ht="16.5">
      <c r="A4" s="7"/>
      <c r="B4" s="35" t="s">
        <v>1032</v>
      </c>
      <c r="C4" s="610" t="s">
        <v>1065</v>
      </c>
      <c r="D4" s="611"/>
    </row>
    <row r="5" spans="1:4">
      <c r="A5" s="7"/>
      <c r="B5" s="35"/>
      <c r="C5" s="80"/>
      <c r="D5" s="611"/>
    </row>
    <row r="6" spans="1:4">
      <c r="A6" s="7"/>
      <c r="B6" s="35" t="s">
        <v>1033</v>
      </c>
      <c r="C6" s="80"/>
      <c r="D6" s="611"/>
    </row>
    <row r="7" spans="1:4">
      <c r="A7" s="7"/>
      <c r="B7" s="35" t="s">
        <v>1128</v>
      </c>
      <c r="C7" s="80"/>
      <c r="D7" s="611"/>
    </row>
    <row r="8" spans="1:4" ht="25.5">
      <c r="A8" s="7">
        <v>1</v>
      </c>
      <c r="B8" s="138" t="s">
        <v>1126</v>
      </c>
      <c r="C8" s="139" t="s">
        <v>1127</v>
      </c>
      <c r="D8" s="611"/>
    </row>
    <row r="9" spans="1:4">
      <c r="A9" s="7"/>
      <c r="B9" s="35"/>
      <c r="C9" s="137"/>
      <c r="D9" s="611"/>
    </row>
    <row r="10" spans="1:4">
      <c r="A10" s="7"/>
      <c r="B10" s="35"/>
      <c r="C10" s="137"/>
      <c r="D10" s="611"/>
    </row>
    <row r="11" spans="1:4">
      <c r="A11" s="7"/>
      <c r="B11" s="35" t="s">
        <v>270</v>
      </c>
      <c r="C11" s="137"/>
      <c r="D11" s="611"/>
    </row>
    <row r="12" spans="1:4">
      <c r="A12" s="7"/>
      <c r="B12" s="35"/>
      <c r="C12" s="137"/>
      <c r="D12" s="611"/>
    </row>
    <row r="13" spans="1:4" s="155" customFormat="1" ht="15">
      <c r="A13" s="53">
        <v>2</v>
      </c>
      <c r="B13" s="136" t="s">
        <v>1067</v>
      </c>
      <c r="C13" s="137" t="s">
        <v>1066</v>
      </c>
      <c r="D13" s="612">
        <f>'MAIN SUMMARY'!D46</f>
        <v>0</v>
      </c>
    </row>
    <row r="14" spans="1:4">
      <c r="A14" s="7"/>
      <c r="B14" s="35"/>
      <c r="C14" s="137"/>
      <c r="D14" s="611"/>
    </row>
    <row r="15" spans="1:4">
      <c r="A15" s="7"/>
      <c r="B15" s="35" t="s">
        <v>1060</v>
      </c>
      <c r="C15" s="137"/>
      <c r="D15" s="611"/>
    </row>
    <row r="16" spans="1:4">
      <c r="A16" s="7"/>
      <c r="B16" s="62"/>
      <c r="C16" s="137"/>
      <c r="D16" s="611"/>
    </row>
    <row r="17" spans="1:4" s="155" customFormat="1" ht="15">
      <c r="A17" s="53">
        <v>3</v>
      </c>
      <c r="B17" s="136" t="s">
        <v>1064</v>
      </c>
      <c r="C17" s="137" t="s">
        <v>1063</v>
      </c>
      <c r="D17" s="612" t="e">
        <f>'PC SUMS'!#REF!</f>
        <v>#REF!</v>
      </c>
    </row>
    <row r="18" spans="1:4">
      <c r="A18" s="7"/>
      <c r="B18" s="62"/>
      <c r="C18" s="80"/>
      <c r="D18" s="611"/>
    </row>
    <row r="19" spans="1:4" s="155" customFormat="1" ht="15">
      <c r="A19" s="53"/>
      <c r="B19" s="136"/>
      <c r="C19" s="137"/>
      <c r="D19" s="612"/>
    </row>
    <row r="20" spans="1:4" s="155" customFormat="1" ht="15">
      <c r="A20" s="53"/>
      <c r="B20" s="136"/>
      <c r="C20" s="137"/>
      <c r="D20" s="612"/>
    </row>
    <row r="21" spans="1:4">
      <c r="A21" s="7"/>
      <c r="B21" s="62"/>
      <c r="C21" s="80"/>
      <c r="D21" s="611"/>
    </row>
    <row r="22" spans="1:4">
      <c r="A22" s="53"/>
      <c r="B22" s="136"/>
      <c r="C22" s="404"/>
      <c r="D22" s="612"/>
    </row>
    <row r="23" spans="1:4">
      <c r="A23" s="53"/>
      <c r="B23" s="136"/>
      <c r="C23" s="404"/>
      <c r="D23" s="612"/>
    </row>
    <row r="24" spans="1:4">
      <c r="A24" s="53"/>
      <c r="B24" s="136"/>
      <c r="C24" s="137"/>
      <c r="D24" s="612"/>
    </row>
    <row r="25" spans="1:4">
      <c r="A25" s="53"/>
      <c r="B25" s="138"/>
      <c r="C25" s="404"/>
      <c r="D25" s="612"/>
    </row>
    <row r="26" spans="1:4">
      <c r="A26" s="53"/>
      <c r="B26" s="138"/>
      <c r="C26" s="404"/>
      <c r="D26" s="612"/>
    </row>
    <row r="27" spans="1:4">
      <c r="A27" s="53"/>
      <c r="B27" s="136"/>
      <c r="C27" s="137"/>
      <c r="D27" s="612"/>
    </row>
    <row r="28" spans="1:4">
      <c r="A28" s="53"/>
      <c r="B28" s="136"/>
      <c r="C28" s="404"/>
      <c r="D28" s="612"/>
    </row>
    <row r="29" spans="1:4">
      <c r="A29" s="53"/>
      <c r="B29" s="136"/>
      <c r="C29" s="404"/>
      <c r="D29" s="612"/>
    </row>
    <row r="30" spans="1:4">
      <c r="A30" s="53"/>
      <c r="B30" s="136"/>
      <c r="C30" s="139"/>
      <c r="D30" s="612"/>
    </row>
    <row r="31" spans="1:4">
      <c r="A31" s="53"/>
      <c r="B31" s="136"/>
      <c r="C31" s="404"/>
      <c r="D31" s="612"/>
    </row>
    <row r="32" spans="1:4">
      <c r="A32" s="53"/>
      <c r="B32" s="136"/>
      <c r="C32" s="404"/>
      <c r="D32" s="612"/>
    </row>
    <row r="33" spans="1:4">
      <c r="A33" s="53"/>
      <c r="B33" s="136"/>
      <c r="C33" s="137"/>
      <c r="D33" s="612"/>
    </row>
    <row r="34" spans="1:4">
      <c r="A34" s="53"/>
      <c r="B34" s="136"/>
      <c r="C34" s="404"/>
      <c r="D34" s="612"/>
    </row>
    <row r="35" spans="1:4">
      <c r="A35" s="53"/>
      <c r="B35" s="136"/>
      <c r="C35" s="404"/>
      <c r="D35" s="612"/>
    </row>
    <row r="36" spans="1:4">
      <c r="A36" s="53"/>
      <c r="B36" s="136"/>
      <c r="C36" s="404"/>
      <c r="D36" s="612"/>
    </row>
    <row r="37" spans="1:4" ht="15" customHeight="1">
      <c r="A37" s="53"/>
      <c r="B37" s="136"/>
      <c r="C37" s="404"/>
      <c r="D37" s="612"/>
    </row>
    <row r="38" spans="1:4">
      <c r="A38" s="53"/>
      <c r="B38" s="35"/>
      <c r="C38" s="137"/>
      <c r="D38" s="612"/>
    </row>
    <row r="39" spans="1:4">
      <c r="A39" s="53"/>
      <c r="B39" s="35"/>
      <c r="C39" s="137"/>
      <c r="D39" s="612"/>
    </row>
    <row r="40" spans="1:4">
      <c r="A40" s="53"/>
      <c r="B40" s="35"/>
      <c r="C40" s="137"/>
      <c r="D40" s="612"/>
    </row>
    <row r="41" spans="1:4">
      <c r="A41" s="7"/>
      <c r="B41" s="62"/>
      <c r="C41" s="405"/>
      <c r="D41" s="611"/>
    </row>
    <row r="42" spans="1:4">
      <c r="A42" s="7"/>
      <c r="B42" s="62"/>
      <c r="C42" s="405"/>
      <c r="D42" s="611"/>
    </row>
    <row r="43" spans="1:4" s="155" customFormat="1" ht="15">
      <c r="A43" s="53"/>
      <c r="B43" s="601">
        <f>0.02*D46</f>
        <v>0</v>
      </c>
      <c r="C43" s="161"/>
      <c r="D43" s="612"/>
    </row>
    <row r="44" spans="1:4">
      <c r="A44" s="5"/>
      <c r="B44" s="160"/>
      <c r="C44" s="92"/>
      <c r="D44" s="613"/>
    </row>
    <row r="45" spans="1:4" ht="15" customHeight="1">
      <c r="A45" s="949" t="s">
        <v>1119</v>
      </c>
      <c r="B45" s="950"/>
      <c r="C45" s="951"/>
      <c r="D45" s="614"/>
    </row>
    <row r="46" spans="1:4">
      <c r="A46" s="993"/>
      <c r="B46" s="966"/>
      <c r="C46" s="967"/>
      <c r="D46" s="615">
        <f>SUM(D41:D45)</f>
        <v>0</v>
      </c>
    </row>
    <row r="47" spans="1:4" ht="15">
      <c r="A47" s="373"/>
      <c r="B47" s="616" t="s">
        <v>1076</v>
      </c>
      <c r="C47" s="399"/>
      <c r="D47" s="400"/>
    </row>
  </sheetData>
  <mergeCells count="2">
    <mergeCell ref="B2:C2"/>
    <mergeCell ref="A45:C46"/>
  </mergeCells>
  <pageMargins left="0.7" right="0.7" top="0.75" bottom="0.75" header="0.3" footer="0.3"/>
  <pageSetup orientation="portrait" r:id="rId1"/>
  <headerFooter>
    <oddHeader>&amp;L&amp;"-,Italic"&amp;10Bills of Quantities&amp;C&amp;"-,Bold"&amp;UProposed Bomet and Mother child Wellness Centre</oddHeader>
    <oddFooter>&amp;L&amp;"+,Italic"&amp;10Grand Summary&amp;CPage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view="pageBreakPreview" zoomScaleNormal="100" zoomScaleSheetLayoutView="100" workbookViewId="0">
      <selection activeCell="E17" sqref="E17"/>
    </sheetView>
  </sheetViews>
  <sheetFormatPr defaultRowHeight="15"/>
  <cols>
    <col min="1" max="1" width="13" customWidth="1"/>
    <col min="2" max="2" width="14.140625" customWidth="1"/>
    <col min="3" max="3" width="10.85546875" customWidth="1"/>
    <col min="4" max="4" width="10.5703125" customWidth="1"/>
    <col min="5" max="5" width="9.5703125" customWidth="1"/>
    <col min="6" max="6" width="14.42578125" customWidth="1"/>
    <col min="7" max="7" width="8.28515625" customWidth="1"/>
    <col min="8" max="8" width="9.5703125" bestFit="1" customWidth="1"/>
  </cols>
  <sheetData>
    <row r="1" spans="1:8">
      <c r="A1" s="115" t="s">
        <v>135</v>
      </c>
      <c r="D1" s="1069" t="s">
        <v>155</v>
      </c>
      <c r="E1" s="1069"/>
      <c r="F1" s="113"/>
      <c r="G1" s="1070" t="s">
        <v>158</v>
      </c>
      <c r="H1" s="1070"/>
    </row>
    <row r="2" spans="1:8">
      <c r="A2" s="109" t="s">
        <v>136</v>
      </c>
      <c r="B2" s="109">
        <v>5508</v>
      </c>
      <c r="D2" t="s">
        <v>153</v>
      </c>
      <c r="E2" t="s">
        <v>154</v>
      </c>
    </row>
    <row r="3" spans="1:8">
      <c r="A3" s="110" t="s">
        <v>137</v>
      </c>
      <c r="D3" t="s">
        <v>156</v>
      </c>
      <c r="E3">
        <v>26</v>
      </c>
      <c r="G3" t="s">
        <v>159</v>
      </c>
      <c r="H3">
        <v>32</v>
      </c>
    </row>
    <row r="4" spans="1:8">
      <c r="A4" s="1072" t="s">
        <v>138</v>
      </c>
      <c r="B4" s="1072"/>
      <c r="D4" t="s">
        <v>157</v>
      </c>
      <c r="E4">
        <v>40</v>
      </c>
      <c r="G4" t="s">
        <v>160</v>
      </c>
      <c r="H4">
        <v>43</v>
      </c>
    </row>
    <row r="5" spans="1:8">
      <c r="A5" s="109" t="s">
        <v>136</v>
      </c>
      <c r="B5" s="109">
        <v>4229</v>
      </c>
      <c r="D5" t="s">
        <v>161</v>
      </c>
      <c r="E5">
        <v>20</v>
      </c>
      <c r="G5" t="s">
        <v>162</v>
      </c>
      <c r="H5">
        <v>20</v>
      </c>
    </row>
    <row r="6" spans="1:8">
      <c r="A6" s="1069" t="s">
        <v>139</v>
      </c>
      <c r="B6" s="1069"/>
      <c r="D6" t="s">
        <v>163</v>
      </c>
      <c r="E6">
        <v>8</v>
      </c>
      <c r="G6" t="s">
        <v>164</v>
      </c>
      <c r="H6">
        <v>8</v>
      </c>
    </row>
    <row r="7" spans="1:8">
      <c r="A7" s="109" t="s">
        <v>140</v>
      </c>
      <c r="B7" s="109">
        <f>0.3*B5</f>
        <v>1268.7</v>
      </c>
      <c r="D7" t="s">
        <v>157</v>
      </c>
      <c r="E7">
        <v>4</v>
      </c>
      <c r="G7" t="s">
        <v>165</v>
      </c>
      <c r="H7">
        <v>4</v>
      </c>
    </row>
    <row r="9" spans="1:8">
      <c r="A9" t="s">
        <v>141</v>
      </c>
      <c r="B9" s="112">
        <v>2</v>
      </c>
      <c r="D9" s="1071" t="s">
        <v>166</v>
      </c>
      <c r="E9" s="1071"/>
    </row>
    <row r="10" spans="1:8">
      <c r="A10" t="s">
        <v>143</v>
      </c>
      <c r="D10" t="s">
        <v>167</v>
      </c>
      <c r="E10" s="112">
        <v>1210</v>
      </c>
    </row>
    <row r="11" spans="1:8">
      <c r="A11" s="109" t="s">
        <v>140</v>
      </c>
      <c r="B11" s="109">
        <v>3944</v>
      </c>
      <c r="D11" t="s">
        <v>153</v>
      </c>
      <c r="E11" t="s">
        <v>168</v>
      </c>
    </row>
    <row r="13" spans="1:8">
      <c r="A13" t="s">
        <v>142</v>
      </c>
      <c r="D13" s="1070" t="s">
        <v>169</v>
      </c>
      <c r="E13" s="1070"/>
    </row>
    <row r="14" spans="1:8">
      <c r="A14" s="109" t="s">
        <v>140</v>
      </c>
      <c r="B14" s="109">
        <v>66</v>
      </c>
      <c r="D14" t="s">
        <v>167</v>
      </c>
      <c r="E14">
        <v>448</v>
      </c>
    </row>
    <row r="15" spans="1:8" ht="15.75" thickBot="1">
      <c r="D15" t="s">
        <v>170</v>
      </c>
      <c r="E15" s="114">
        <f>0.6*E14</f>
        <v>268.8</v>
      </c>
    </row>
    <row r="16" spans="1:8" ht="15.75" thickTop="1">
      <c r="A16" t="s">
        <v>150</v>
      </c>
    </row>
    <row r="17" spans="1:8">
      <c r="A17" s="109" t="s">
        <v>136</v>
      </c>
      <c r="B17" s="109">
        <v>2546</v>
      </c>
    </row>
    <row r="20" spans="1:8">
      <c r="A20" s="115" t="s">
        <v>171</v>
      </c>
      <c r="D20" s="1066" t="s">
        <v>175</v>
      </c>
      <c r="E20" s="1066"/>
    </row>
    <row r="21" spans="1:8">
      <c r="A21" t="s">
        <v>151</v>
      </c>
      <c r="B21" s="109">
        <v>382</v>
      </c>
      <c r="C21" t="s">
        <v>176</v>
      </c>
      <c r="D21" t="s">
        <v>153</v>
      </c>
      <c r="E21" t="s">
        <v>177</v>
      </c>
      <c r="F21" t="s">
        <v>178</v>
      </c>
      <c r="G21" t="s">
        <v>187</v>
      </c>
      <c r="H21" t="s">
        <v>191</v>
      </c>
    </row>
    <row r="22" spans="1:8">
      <c r="A22" t="s">
        <v>141</v>
      </c>
      <c r="B22" s="109">
        <v>59</v>
      </c>
      <c r="C22" t="s">
        <v>179</v>
      </c>
      <c r="D22" t="s">
        <v>182</v>
      </c>
      <c r="E22">
        <v>26</v>
      </c>
      <c r="F22">
        <f>4*4*0.6*E22</f>
        <v>249.6</v>
      </c>
      <c r="G22">
        <f>4*4*E22</f>
        <v>416</v>
      </c>
      <c r="H22" s="112">
        <f>4*4*1.5*E22</f>
        <v>624</v>
      </c>
    </row>
    <row r="23" spans="1:8">
      <c r="A23" t="s">
        <v>152</v>
      </c>
      <c r="C23" t="s">
        <v>180</v>
      </c>
      <c r="D23" t="s">
        <v>181</v>
      </c>
      <c r="E23">
        <v>3</v>
      </c>
      <c r="F23">
        <f>6*6*1.2*E23</f>
        <v>129.6</v>
      </c>
      <c r="G23">
        <f>6*6*E23</f>
        <v>108</v>
      </c>
      <c r="H23" s="112">
        <f>6*6*1.5*E23</f>
        <v>162</v>
      </c>
    </row>
    <row r="24" spans="1:8">
      <c r="A24" s="1066" t="s">
        <v>173</v>
      </c>
      <c r="B24" s="1066"/>
      <c r="C24" t="s">
        <v>183</v>
      </c>
      <c r="D24" t="s">
        <v>184</v>
      </c>
      <c r="E24">
        <v>40</v>
      </c>
      <c r="F24">
        <f>5*5*1*E24</f>
        <v>1000</v>
      </c>
      <c r="G24">
        <f>5*5*E24</f>
        <v>1000</v>
      </c>
      <c r="H24" s="112">
        <f>5*5*1.5*E24</f>
        <v>1500</v>
      </c>
    </row>
    <row r="25" spans="1:8">
      <c r="A25" t="s">
        <v>174</v>
      </c>
      <c r="C25" t="s">
        <v>185</v>
      </c>
      <c r="D25" t="s">
        <v>186</v>
      </c>
      <c r="E25">
        <v>20</v>
      </c>
      <c r="F25">
        <f>7*7*1.2*20</f>
        <v>1176</v>
      </c>
      <c r="G25">
        <f>7*7*E25</f>
        <v>980</v>
      </c>
      <c r="H25" s="112">
        <f>7*7*1.5*E25</f>
        <v>1470</v>
      </c>
    </row>
    <row r="26" spans="1:8">
      <c r="C26" t="s">
        <v>188</v>
      </c>
      <c r="D26" t="s">
        <v>189</v>
      </c>
      <c r="E26">
        <v>8</v>
      </c>
      <c r="F26">
        <f>2.5*2.5*0.6*E26</f>
        <v>30</v>
      </c>
      <c r="G26">
        <f>2.5*2.5*E26</f>
        <v>50</v>
      </c>
      <c r="H26" s="112">
        <f>2.5*2.5*1.5*E26</f>
        <v>75</v>
      </c>
    </row>
    <row r="27" spans="1:8">
      <c r="A27" s="120" t="s">
        <v>195</v>
      </c>
      <c r="B27" s="120">
        <v>0.22</v>
      </c>
      <c r="F27" s="119">
        <f>SUM(F22:F26)</f>
        <v>2585.1999999999998</v>
      </c>
      <c r="G27">
        <f>SUM(G22:G26)</f>
        <v>2554</v>
      </c>
      <c r="H27" s="118">
        <f>SUM(H22:H26)</f>
        <v>3831</v>
      </c>
    </row>
    <row r="28" spans="1:8">
      <c r="A28" s="121" t="s">
        <v>196</v>
      </c>
      <c r="B28" s="121">
        <v>0.4</v>
      </c>
      <c r="C28" s="1066" t="s">
        <v>190</v>
      </c>
      <c r="D28" s="1066"/>
    </row>
    <row r="29" spans="1:8">
      <c r="A29" s="121" t="s">
        <v>197</v>
      </c>
      <c r="B29" s="121">
        <v>0.62</v>
      </c>
      <c r="C29" t="s">
        <v>185</v>
      </c>
      <c r="D29">
        <f>0.8*0.8*0.95*E25</f>
        <v>12.160000000000002</v>
      </c>
    </row>
    <row r="30" spans="1:8">
      <c r="A30" s="121" t="s">
        <v>198</v>
      </c>
      <c r="B30" s="121">
        <v>0.89</v>
      </c>
      <c r="C30" t="s">
        <v>183</v>
      </c>
      <c r="D30">
        <f>3.142*0.3*0.3*1.15*4</f>
        <v>1.3007879999999998</v>
      </c>
    </row>
    <row r="31" spans="1:8">
      <c r="A31" s="121" t="s">
        <v>199</v>
      </c>
      <c r="B31" s="121">
        <v>1.58</v>
      </c>
      <c r="C31" t="s">
        <v>193</v>
      </c>
      <c r="D31">
        <f>0.6*0.6*1.15*E24</f>
        <v>16.559999999999999</v>
      </c>
    </row>
    <row r="32" spans="1:8">
      <c r="A32" s="121" t="s">
        <v>200</v>
      </c>
      <c r="B32" s="121">
        <v>2.4700000000000002</v>
      </c>
      <c r="C32" t="s">
        <v>180</v>
      </c>
      <c r="D32">
        <f>0.7*0.7*1.55*E23</f>
        <v>2.2784999999999997</v>
      </c>
    </row>
    <row r="33" spans="1:8">
      <c r="A33" s="122" t="s">
        <v>201</v>
      </c>
      <c r="B33" s="122">
        <v>3.86</v>
      </c>
      <c r="C33" t="s">
        <v>179</v>
      </c>
      <c r="D33">
        <f>0.4*0.4*1.55*E22</f>
        <v>6.4480000000000013</v>
      </c>
    </row>
    <row r="34" spans="1:8">
      <c r="C34" t="s">
        <v>188</v>
      </c>
      <c r="D34">
        <f>3.142*0.3*0.3*1.55*E26</f>
        <v>3.5064719999999996</v>
      </c>
    </row>
    <row r="35" spans="1:8">
      <c r="D35" s="119">
        <f>SUM(D29:D34)</f>
        <v>42.25376</v>
      </c>
    </row>
    <row r="48" spans="1:8">
      <c r="A48" s="1068" t="s">
        <v>202</v>
      </c>
      <c r="B48" s="1068"/>
      <c r="C48" s="1068"/>
      <c r="D48" s="1068"/>
      <c r="E48" s="1068"/>
      <c r="F48" s="1068"/>
      <c r="G48" s="1068"/>
      <c r="H48" s="1068"/>
    </row>
    <row r="49" spans="1:6">
      <c r="A49" t="s">
        <v>203</v>
      </c>
      <c r="B49" t="s">
        <v>153</v>
      </c>
      <c r="C49" t="s">
        <v>90</v>
      </c>
      <c r="D49" t="s">
        <v>204</v>
      </c>
      <c r="E49" t="s">
        <v>205</v>
      </c>
    </row>
    <row r="50" spans="1:6">
      <c r="A50" t="s">
        <v>206</v>
      </c>
    </row>
    <row r="51" spans="1:6">
      <c r="A51" t="s">
        <v>207</v>
      </c>
    </row>
    <row r="52" spans="1:6">
      <c r="A52" t="s">
        <v>208</v>
      </c>
    </row>
    <row r="53" spans="1:6">
      <c r="A53" t="s">
        <v>209</v>
      </c>
    </row>
    <row r="54" spans="1:6">
      <c r="A54" t="s">
        <v>210</v>
      </c>
    </row>
    <row r="56" spans="1:6">
      <c r="A56" s="110" t="s">
        <v>211</v>
      </c>
    </row>
    <row r="57" spans="1:6">
      <c r="A57" t="s">
        <v>212</v>
      </c>
      <c r="B57" t="s">
        <v>213</v>
      </c>
      <c r="D57">
        <v>135</v>
      </c>
      <c r="E57">
        <v>1080</v>
      </c>
    </row>
    <row r="58" spans="1:6">
      <c r="A58" t="s">
        <v>214</v>
      </c>
      <c r="B58" t="s">
        <v>215</v>
      </c>
      <c r="D58">
        <v>48</v>
      </c>
      <c r="E58">
        <v>600</v>
      </c>
      <c r="F58" t="s">
        <v>32</v>
      </c>
    </row>
    <row r="59" spans="1:6">
      <c r="A59" t="s">
        <v>216</v>
      </c>
      <c r="B59" t="s">
        <v>218</v>
      </c>
      <c r="D59">
        <v>28</v>
      </c>
      <c r="E59">
        <v>400</v>
      </c>
    </row>
    <row r="60" spans="1:6">
      <c r="A60" t="s">
        <v>217</v>
      </c>
      <c r="B60" t="s">
        <v>219</v>
      </c>
      <c r="D60">
        <v>9</v>
      </c>
      <c r="E60">
        <v>75</v>
      </c>
    </row>
    <row r="61" spans="1:6">
      <c r="A61" s="110" t="s">
        <v>220</v>
      </c>
    </row>
    <row r="62" spans="1:6">
      <c r="B62" s="109" t="s">
        <v>221</v>
      </c>
      <c r="C62" s="109" t="s">
        <v>225</v>
      </c>
    </row>
    <row r="63" spans="1:6">
      <c r="A63" t="s">
        <v>222</v>
      </c>
      <c r="B63">
        <v>2600</v>
      </c>
      <c r="C63">
        <f>B33</f>
        <v>3.86</v>
      </c>
      <c r="D63" s="112">
        <f>B63*C63</f>
        <v>10036</v>
      </c>
    </row>
    <row r="64" spans="1:6">
      <c r="A64" t="s">
        <v>223</v>
      </c>
      <c r="B64">
        <v>5200</v>
      </c>
      <c r="C64">
        <f>B31</f>
        <v>1.58</v>
      </c>
      <c r="D64" s="112">
        <f>B64*C64</f>
        <v>8216</v>
      </c>
    </row>
    <row r="65" spans="1:4">
      <c r="A65" t="s">
        <v>224</v>
      </c>
      <c r="B65">
        <v>12833</v>
      </c>
      <c r="C65">
        <f>B28</f>
        <v>0.4</v>
      </c>
      <c r="D65" s="112">
        <f>B65*C65</f>
        <v>5133.2000000000007</v>
      </c>
    </row>
    <row r="66" spans="1:4">
      <c r="D66" s="112"/>
    </row>
    <row r="67" spans="1:4">
      <c r="A67" s="109" t="s">
        <v>141</v>
      </c>
      <c r="B67" s="109" t="s">
        <v>221</v>
      </c>
      <c r="C67" s="109" t="s">
        <v>225</v>
      </c>
      <c r="D67" s="112"/>
    </row>
    <row r="68" spans="1:4">
      <c r="A68" t="s">
        <v>222</v>
      </c>
      <c r="B68">
        <v>4500</v>
      </c>
      <c r="C68">
        <f>B33</f>
        <v>3.86</v>
      </c>
      <c r="D68" s="112">
        <f>B68*C68</f>
        <v>17370</v>
      </c>
    </row>
    <row r="69" spans="1:4">
      <c r="A69" t="s">
        <v>228</v>
      </c>
      <c r="B69">
        <v>1160</v>
      </c>
      <c r="C69">
        <f>B32</f>
        <v>2.4700000000000002</v>
      </c>
      <c r="D69" s="112">
        <f>B69*C69</f>
        <v>2865.2000000000003</v>
      </c>
    </row>
    <row r="70" spans="1:4">
      <c r="A70" t="s">
        <v>223</v>
      </c>
      <c r="B70">
        <v>320</v>
      </c>
      <c r="C70">
        <f>B31</f>
        <v>1.58</v>
      </c>
      <c r="D70" s="112">
        <f>B70*C70</f>
        <v>505.6</v>
      </c>
    </row>
    <row r="71" spans="1:4">
      <c r="A71" t="s">
        <v>224</v>
      </c>
      <c r="B71">
        <v>5462</v>
      </c>
      <c r="C71">
        <f>B28</f>
        <v>0.4</v>
      </c>
      <c r="D71" s="112">
        <f>B71*C71</f>
        <v>2184.8000000000002</v>
      </c>
    </row>
    <row r="73" spans="1:4">
      <c r="A73" t="s">
        <v>229</v>
      </c>
    </row>
    <row r="74" spans="1:4">
      <c r="A74" t="s">
        <v>222</v>
      </c>
      <c r="B74" s="118">
        <f>D63+D68</f>
        <v>27406</v>
      </c>
    </row>
    <row r="75" spans="1:4">
      <c r="A75" t="s">
        <v>228</v>
      </c>
      <c r="B75" s="118">
        <f>D69</f>
        <v>2865.2000000000003</v>
      </c>
    </row>
    <row r="76" spans="1:4">
      <c r="A76" t="s">
        <v>223</v>
      </c>
      <c r="B76" s="118">
        <f>D70+D64</f>
        <v>8721.6</v>
      </c>
    </row>
    <row r="77" spans="1:4">
      <c r="A77" t="s">
        <v>224</v>
      </c>
      <c r="B77" s="118">
        <f>D71+D65</f>
        <v>7318.0000000000009</v>
      </c>
    </row>
    <row r="95" spans="1:3">
      <c r="A95" s="1068" t="s">
        <v>234</v>
      </c>
      <c r="B95" s="1068"/>
    </row>
    <row r="96" spans="1:3">
      <c r="B96" t="s">
        <v>246</v>
      </c>
      <c r="C96" s="112">
        <v>4</v>
      </c>
    </row>
    <row r="97" spans="1:8">
      <c r="A97" t="s">
        <v>239</v>
      </c>
      <c r="B97" t="s">
        <v>236</v>
      </c>
      <c r="C97" s="112"/>
    </row>
    <row r="98" spans="1:8">
      <c r="A98" t="s">
        <v>235</v>
      </c>
      <c r="B98">
        <v>133</v>
      </c>
      <c r="C98" s="112"/>
    </row>
    <row r="99" spans="1:8">
      <c r="A99" t="s">
        <v>237</v>
      </c>
      <c r="B99">
        <v>285</v>
      </c>
      <c r="C99" s="112"/>
    </row>
    <row r="100" spans="1:8" ht="15.75" thickBot="1">
      <c r="A100" t="s">
        <v>238</v>
      </c>
      <c r="B100" s="127">
        <f>SUM(B98:B99)</f>
        <v>418</v>
      </c>
      <c r="C100" s="128">
        <f>B100*C96</f>
        <v>1672</v>
      </c>
    </row>
    <row r="101" spans="1:8" ht="15.75" thickTop="1">
      <c r="C101" s="112"/>
    </row>
    <row r="102" spans="1:8" ht="15.75" thickBot="1">
      <c r="A102" t="s">
        <v>240</v>
      </c>
      <c r="B102" s="127">
        <v>33</v>
      </c>
      <c r="C102" s="128">
        <f>B102*C96</f>
        <v>132</v>
      </c>
    </row>
    <row r="103" spans="1:8" ht="15.75" thickTop="1">
      <c r="C103" s="112"/>
    </row>
    <row r="104" spans="1:8">
      <c r="A104" s="1068" t="s">
        <v>243</v>
      </c>
      <c r="B104" s="1068"/>
      <c r="C104" s="112"/>
    </row>
    <row r="105" spans="1:8">
      <c r="C105" s="112"/>
    </row>
    <row r="106" spans="1:8">
      <c r="A106" t="s">
        <v>241</v>
      </c>
      <c r="B106">
        <f>356+93</f>
        <v>449</v>
      </c>
      <c r="C106" s="112"/>
    </row>
    <row r="107" spans="1:8">
      <c r="A107" t="s">
        <v>242</v>
      </c>
      <c r="B107">
        <v>190</v>
      </c>
      <c r="C107" s="112"/>
    </row>
    <row r="108" spans="1:8">
      <c r="C108" s="112"/>
    </row>
    <row r="109" spans="1:8" ht="15.75" thickBot="1">
      <c r="A109" s="109" t="s">
        <v>247</v>
      </c>
      <c r="B109" s="127">
        <f>SUM(B106:B108)</f>
        <v>639</v>
      </c>
      <c r="C109" s="128">
        <f>B109*C96</f>
        <v>2556</v>
      </c>
    </row>
    <row r="110" spans="1:8" ht="15.75" thickTop="1">
      <c r="A110" s="109"/>
      <c r="B110" s="134"/>
      <c r="C110" s="128"/>
    </row>
    <row r="111" spans="1:8">
      <c r="A111" s="109"/>
      <c r="B111" s="134"/>
      <c r="C111" s="128"/>
    </row>
    <row r="112" spans="1:8" ht="21">
      <c r="A112" s="1067" t="s">
        <v>286</v>
      </c>
      <c r="B112" s="1067"/>
      <c r="C112" s="1067"/>
      <c r="D112" s="1067"/>
      <c r="E112" s="1067"/>
      <c r="F112" s="1067"/>
      <c r="G112" s="1067"/>
      <c r="H112" s="1067"/>
    </row>
    <row r="113" spans="1:8">
      <c r="C113" s="112"/>
    </row>
    <row r="114" spans="1:8">
      <c r="A114" s="1068" t="s">
        <v>244</v>
      </c>
      <c r="B114" s="1068"/>
      <c r="C114" s="112"/>
    </row>
    <row r="115" spans="1:8">
      <c r="A115" t="s">
        <v>245</v>
      </c>
      <c r="B115">
        <v>53.6</v>
      </c>
      <c r="C115" s="128">
        <f>B115*C96</f>
        <v>214.4</v>
      </c>
    </row>
    <row r="118" spans="1:8">
      <c r="A118" s="133" t="s">
        <v>285</v>
      </c>
      <c r="B118" s="133"/>
      <c r="D118" s="1066" t="s">
        <v>282</v>
      </c>
      <c r="E118" s="1066"/>
      <c r="F118" s="1066" t="s">
        <v>283</v>
      </c>
      <c r="G118" s="1066"/>
    </row>
    <row r="119" spans="1:8">
      <c r="A119" t="s">
        <v>281</v>
      </c>
      <c r="B119">
        <v>4.8</v>
      </c>
      <c r="D119" t="s">
        <v>281</v>
      </c>
      <c r="E119">
        <v>4.8</v>
      </c>
      <c r="F119" t="s">
        <v>284</v>
      </c>
      <c r="G119">
        <v>4.8</v>
      </c>
    </row>
    <row r="120" spans="1:8">
      <c r="A120" t="s">
        <v>280</v>
      </c>
      <c r="B120">
        <v>467</v>
      </c>
      <c r="D120" t="s">
        <v>280</v>
      </c>
      <c r="E120">
        <f>110+17</f>
        <v>127</v>
      </c>
      <c r="F120" t="s">
        <v>280</v>
      </c>
      <c r="G120">
        <v>931</v>
      </c>
    </row>
    <row r="121" spans="1:8">
      <c r="A121" t="s">
        <v>170</v>
      </c>
      <c r="B121" s="119">
        <f>B119*B120</f>
        <v>2241.6</v>
      </c>
      <c r="D121" t="s">
        <v>170</v>
      </c>
      <c r="E121" s="119">
        <f>E119*E120</f>
        <v>609.6</v>
      </c>
      <c r="F121" t="s">
        <v>170</v>
      </c>
      <c r="G121" s="119">
        <f>G119*G120</f>
        <v>4468.8</v>
      </c>
    </row>
    <row r="124" spans="1:8" ht="21">
      <c r="A124" s="1067" t="s">
        <v>287</v>
      </c>
      <c r="B124" s="1067"/>
      <c r="C124" s="1067"/>
      <c r="D124" s="1067"/>
      <c r="E124" s="1067"/>
      <c r="F124" s="1067"/>
      <c r="G124" s="1067"/>
      <c r="H124" s="1067"/>
    </row>
    <row r="126" spans="1:8">
      <c r="A126" s="133" t="s">
        <v>285</v>
      </c>
      <c r="B126" s="133"/>
      <c r="D126" s="1066" t="s">
        <v>282</v>
      </c>
      <c r="E126" s="1066"/>
      <c r="F126" s="1066" t="s">
        <v>283</v>
      </c>
      <c r="G126" s="1066"/>
      <c r="H126">
        <v>150</v>
      </c>
    </row>
    <row r="127" spans="1:8">
      <c r="A127" t="s">
        <v>281</v>
      </c>
      <c r="B127">
        <v>3.5</v>
      </c>
      <c r="D127" t="s">
        <v>281</v>
      </c>
      <c r="E127">
        <v>3.5</v>
      </c>
      <c r="F127" t="s">
        <v>284</v>
      </c>
      <c r="G127">
        <v>3.5</v>
      </c>
      <c r="H127">
        <v>3.5</v>
      </c>
    </row>
    <row r="128" spans="1:8">
      <c r="A128" t="s">
        <v>280</v>
      </c>
      <c r="B128">
        <v>467</v>
      </c>
      <c r="D128" t="s">
        <v>280</v>
      </c>
      <c r="E128">
        <v>132</v>
      </c>
      <c r="F128" t="s">
        <v>280</v>
      </c>
      <c r="G128">
        <v>851</v>
      </c>
      <c r="H128">
        <v>5</v>
      </c>
    </row>
    <row r="129" spans="1:8">
      <c r="A129" t="s">
        <v>170</v>
      </c>
      <c r="B129" s="119">
        <f>B127*B128</f>
        <v>1634.5</v>
      </c>
      <c r="D129" t="s">
        <v>170</v>
      </c>
      <c r="E129" s="119">
        <f>E127*E128</f>
        <v>462</v>
      </c>
      <c r="F129" t="s">
        <v>170</v>
      </c>
      <c r="G129" s="119">
        <f>G127*G128</f>
        <v>2978.5</v>
      </c>
      <c r="H129" s="119">
        <f>H127*H128</f>
        <v>17.5</v>
      </c>
    </row>
    <row r="132" spans="1:8">
      <c r="A132" s="1066" t="s">
        <v>294</v>
      </c>
      <c r="B132" s="1066"/>
      <c r="E132">
        <v>37</v>
      </c>
      <c r="F132">
        <v>34</v>
      </c>
      <c r="G132">
        <f>E132*F132</f>
        <v>1258</v>
      </c>
    </row>
    <row r="133" spans="1:8">
      <c r="A133">
        <v>18</v>
      </c>
      <c r="B133">
        <v>31</v>
      </c>
      <c r="C133">
        <f>A133*B133</f>
        <v>558</v>
      </c>
      <c r="F133" s="112">
        <f>B135*G132</f>
        <v>50320000</v>
      </c>
    </row>
    <row r="134" spans="1:8">
      <c r="A134">
        <v>10</v>
      </c>
      <c r="B134">
        <v>20</v>
      </c>
      <c r="C134">
        <f>A134*B134</f>
        <v>200</v>
      </c>
    </row>
    <row r="135" spans="1:8" ht="15.75" thickBot="1">
      <c r="B135">
        <v>40000</v>
      </c>
      <c r="C135" s="114">
        <f>SUM(C133:C134)</f>
        <v>758</v>
      </c>
      <c r="D135">
        <v>1</v>
      </c>
    </row>
    <row r="136" spans="1:8" ht="15.75" thickTop="1">
      <c r="B136" s="112">
        <f>B135*C135</f>
        <v>30320000</v>
      </c>
    </row>
    <row r="141" spans="1:8" ht="21">
      <c r="A141" s="1067" t="s">
        <v>295</v>
      </c>
      <c r="B141" s="1067"/>
      <c r="C141" s="1067"/>
      <c r="D141" s="1067"/>
      <c r="E141" s="1067"/>
      <c r="F141" s="1067"/>
      <c r="G141" s="1067"/>
      <c r="H141" s="1067"/>
    </row>
    <row r="143" spans="1:8">
      <c r="A143" s="133" t="s">
        <v>285</v>
      </c>
      <c r="B143" s="133"/>
      <c r="D143" s="1066" t="s">
        <v>282</v>
      </c>
      <c r="E143" s="1066"/>
      <c r="F143" s="1066" t="s">
        <v>283</v>
      </c>
      <c r="G143" s="1066"/>
    </row>
    <row r="144" spans="1:8">
      <c r="A144" t="s">
        <v>281</v>
      </c>
      <c r="B144">
        <v>3.5</v>
      </c>
      <c r="D144" t="s">
        <v>281</v>
      </c>
      <c r="E144">
        <v>3.5</v>
      </c>
      <c r="F144" t="s">
        <v>284</v>
      </c>
      <c r="G144">
        <v>3.5</v>
      </c>
    </row>
    <row r="145" spans="1:8">
      <c r="A145" t="s">
        <v>280</v>
      </c>
      <c r="B145">
        <v>464</v>
      </c>
      <c r="D145" t="s">
        <v>280</v>
      </c>
      <c r="E145">
        <v>107</v>
      </c>
      <c r="F145" t="s">
        <v>280</v>
      </c>
      <c r="G145">
        <v>876</v>
      </c>
    </row>
    <row r="146" spans="1:8">
      <c r="A146" t="s">
        <v>170</v>
      </c>
      <c r="B146" s="119">
        <f>B144*B145</f>
        <v>1624</v>
      </c>
      <c r="D146" t="s">
        <v>170</v>
      </c>
      <c r="E146" s="119">
        <f>E144*E145</f>
        <v>374.5</v>
      </c>
      <c r="F146" t="s">
        <v>170</v>
      </c>
      <c r="G146" s="119">
        <f>G144*G145</f>
        <v>3066</v>
      </c>
      <c r="H146" s="119"/>
    </row>
    <row r="149" spans="1:8" ht="21">
      <c r="A149" s="1067" t="s">
        <v>317</v>
      </c>
      <c r="B149" s="1067"/>
      <c r="C149" s="1067"/>
      <c r="D149" s="1067"/>
      <c r="E149" s="1067"/>
      <c r="F149" s="1067"/>
      <c r="G149" s="1067"/>
      <c r="H149" s="1067"/>
    </row>
    <row r="151" spans="1:8">
      <c r="A151" s="133" t="s">
        <v>285</v>
      </c>
      <c r="B151" s="133"/>
      <c r="D151" s="1066" t="s">
        <v>282</v>
      </c>
      <c r="E151" s="1066"/>
      <c r="F151" s="1066" t="s">
        <v>283</v>
      </c>
      <c r="G151" s="1066"/>
    </row>
    <row r="152" spans="1:8">
      <c r="A152" t="s">
        <v>281</v>
      </c>
      <c r="B152">
        <v>3.5</v>
      </c>
      <c r="D152" t="s">
        <v>281</v>
      </c>
      <c r="E152">
        <v>3.5</v>
      </c>
      <c r="F152" t="s">
        <v>284</v>
      </c>
      <c r="G152">
        <v>3.5</v>
      </c>
    </row>
    <row r="153" spans="1:8">
      <c r="A153" t="s">
        <v>280</v>
      </c>
      <c r="B153">
        <v>161</v>
      </c>
      <c r="D153" t="s">
        <v>280</v>
      </c>
      <c r="E153">
        <v>29</v>
      </c>
      <c r="F153" t="s">
        <v>280</v>
      </c>
      <c r="G153">
        <v>219</v>
      </c>
    </row>
    <row r="154" spans="1:8">
      <c r="A154" t="s">
        <v>170</v>
      </c>
      <c r="B154" s="119">
        <f>B152*B153</f>
        <v>563.5</v>
      </c>
      <c r="D154" t="s">
        <v>170</v>
      </c>
      <c r="E154" s="119">
        <f>E152*E153</f>
        <v>101.5</v>
      </c>
      <c r="F154" t="s">
        <v>170</v>
      </c>
      <c r="G154" s="119">
        <f>G152*G153</f>
        <v>766.5</v>
      </c>
      <c r="H154" s="119"/>
    </row>
    <row r="156" spans="1:8">
      <c r="A156" t="s">
        <v>318</v>
      </c>
      <c r="B156" s="156">
        <v>950</v>
      </c>
      <c r="C156" t="s">
        <v>136</v>
      </c>
    </row>
    <row r="158" spans="1:8">
      <c r="A158" s="1066" t="s">
        <v>319</v>
      </c>
      <c r="B158" s="1066"/>
    </row>
    <row r="159" spans="1:8">
      <c r="C159" t="s">
        <v>204</v>
      </c>
      <c r="D159" t="s">
        <v>322</v>
      </c>
    </row>
    <row r="160" spans="1:8">
      <c r="A160" t="s">
        <v>214</v>
      </c>
      <c r="B160">
        <v>198</v>
      </c>
      <c r="C160">
        <f>0.6*0.2*B160</f>
        <v>23.759999999999998</v>
      </c>
      <c r="D160">
        <f>B160*1.5</f>
        <v>297</v>
      </c>
    </row>
    <row r="161" spans="1:8">
      <c r="A161" t="s">
        <v>280</v>
      </c>
    </row>
    <row r="163" spans="1:8">
      <c r="A163" t="s">
        <v>212</v>
      </c>
    </row>
    <row r="164" spans="1:8">
      <c r="A164" t="s">
        <v>280</v>
      </c>
      <c r="B164">
        <v>125</v>
      </c>
      <c r="C164">
        <f>0.75*0.3*B164</f>
        <v>28.124999999999996</v>
      </c>
      <c r="D164">
        <f>B164*1.8</f>
        <v>225</v>
      </c>
    </row>
    <row r="166" spans="1:8">
      <c r="A166" t="s">
        <v>320</v>
      </c>
    </row>
    <row r="167" spans="1:8">
      <c r="A167" t="s">
        <v>280</v>
      </c>
      <c r="B167">
        <v>35</v>
      </c>
      <c r="C167">
        <f>0.3*0.6*B167</f>
        <v>6.3</v>
      </c>
      <c r="D167">
        <f>B167*1.2</f>
        <v>42</v>
      </c>
    </row>
    <row r="169" spans="1:8">
      <c r="B169" t="s">
        <v>321</v>
      </c>
      <c r="C169" s="119">
        <f>C167+C164+C160</f>
        <v>58.184999999999995</v>
      </c>
      <c r="D169" s="119">
        <f>SUM(D160:D168)</f>
        <v>564</v>
      </c>
    </row>
    <row r="170" spans="1:8">
      <c r="C170" s="119"/>
      <c r="D170" s="119"/>
    </row>
    <row r="171" spans="1:8">
      <c r="C171" s="119"/>
      <c r="D171" s="119"/>
    </row>
    <row r="172" spans="1:8">
      <c r="C172" s="119"/>
      <c r="D172" s="119"/>
    </row>
    <row r="173" spans="1:8">
      <c r="A173" s="1068" t="s">
        <v>324</v>
      </c>
      <c r="B173" s="1068"/>
      <c r="C173" s="1068"/>
      <c r="D173" s="1068"/>
      <c r="E173" s="1068"/>
      <c r="F173" s="1068"/>
      <c r="G173" s="1068"/>
      <c r="H173" s="1068"/>
    </row>
    <row r="174" spans="1:8">
      <c r="A174" s="1066" t="s">
        <v>323</v>
      </c>
      <c r="B174" s="1066"/>
      <c r="C174" t="s">
        <v>325</v>
      </c>
      <c r="D174" t="s">
        <v>326</v>
      </c>
      <c r="E174" t="s">
        <v>327</v>
      </c>
    </row>
    <row r="175" spans="1:8">
      <c r="A175" t="s">
        <v>222</v>
      </c>
      <c r="B175" s="157">
        <f>F175*E175</f>
        <v>5739.82</v>
      </c>
      <c r="C175" s="119">
        <v>22</v>
      </c>
      <c r="D175" s="119">
        <v>146</v>
      </c>
      <c r="E175" s="156">
        <v>1487</v>
      </c>
      <c r="F175">
        <f>B33</f>
        <v>3.86</v>
      </c>
    </row>
    <row r="176" spans="1:8">
      <c r="A176" t="s">
        <v>228</v>
      </c>
      <c r="B176" s="157">
        <f>F176*E176</f>
        <v>948.48</v>
      </c>
      <c r="E176" s="156">
        <v>384</v>
      </c>
      <c r="F176">
        <f>B32</f>
        <v>2.4700000000000002</v>
      </c>
    </row>
    <row r="177" spans="1:8">
      <c r="A177" t="s">
        <v>223</v>
      </c>
      <c r="B177" s="157">
        <f>F177*E177</f>
        <v>2262.56</v>
      </c>
      <c r="E177" s="156">
        <v>1432</v>
      </c>
      <c r="F177">
        <f>B31</f>
        <v>1.58</v>
      </c>
    </row>
    <row r="178" spans="1:8">
      <c r="A178" t="s">
        <v>224</v>
      </c>
      <c r="B178" s="157">
        <f>F178*E178</f>
        <v>1610.8000000000002</v>
      </c>
      <c r="E178" s="156">
        <v>4027</v>
      </c>
      <c r="F178">
        <f>B28</f>
        <v>0.4</v>
      </c>
    </row>
    <row r="186" spans="1:8">
      <c r="A186" s="1068" t="s">
        <v>294</v>
      </c>
      <c r="B186" s="1068"/>
      <c r="C186" s="1068"/>
      <c r="D186" s="1068"/>
      <c r="E186" s="1068"/>
      <c r="F186" s="1068"/>
      <c r="G186" s="1068"/>
      <c r="H186" s="1068"/>
    </row>
    <row r="187" spans="1:8">
      <c r="A187" t="s">
        <v>366</v>
      </c>
      <c r="B187">
        <v>900</v>
      </c>
      <c r="C187" t="s">
        <v>284</v>
      </c>
      <c r="D187">
        <v>4.2</v>
      </c>
    </row>
    <row r="188" spans="1:8">
      <c r="A188" t="s">
        <v>367</v>
      </c>
      <c r="B188">
        <v>180</v>
      </c>
    </row>
    <row r="189" spans="1:8">
      <c r="A189" t="s">
        <v>368</v>
      </c>
      <c r="B189">
        <v>68</v>
      </c>
      <c r="D189">
        <v>1</v>
      </c>
    </row>
    <row r="191" spans="1:8">
      <c r="A191" s="162" t="s">
        <v>325</v>
      </c>
      <c r="C191" t="s">
        <v>322</v>
      </c>
      <c r="E191" t="s">
        <v>375</v>
      </c>
      <c r="F191" t="s">
        <v>377</v>
      </c>
    </row>
    <row r="192" spans="1:8">
      <c r="A192" t="s">
        <v>369</v>
      </c>
      <c r="B192" s="119">
        <v>595</v>
      </c>
      <c r="C192" s="119">
        <v>426</v>
      </c>
      <c r="E192">
        <f>5*5*1*15</f>
        <v>375</v>
      </c>
      <c r="F192">
        <f>5*5*15</f>
        <v>375</v>
      </c>
    </row>
    <row r="193" spans="1:6">
      <c r="A193" t="s">
        <v>370</v>
      </c>
      <c r="B193" s="119">
        <v>29</v>
      </c>
      <c r="C193" s="119">
        <v>182</v>
      </c>
      <c r="E193">
        <f>7*7*1.5*3</f>
        <v>220.5</v>
      </c>
      <c r="F193">
        <f>7*7*3</f>
        <v>147</v>
      </c>
    </row>
    <row r="194" spans="1:6">
      <c r="A194" t="s">
        <v>371</v>
      </c>
      <c r="F194" s="119">
        <f>SUM(F192:F193)</f>
        <v>522</v>
      </c>
    </row>
    <row r="195" spans="1:6">
      <c r="A195" t="s">
        <v>372</v>
      </c>
      <c r="B195">
        <v>5169</v>
      </c>
      <c r="C195">
        <f>C63</f>
        <v>3.86</v>
      </c>
      <c r="D195" s="119">
        <f>B195*C195</f>
        <v>19952.34</v>
      </c>
    </row>
    <row r="196" spans="1:6">
      <c r="A196" t="s">
        <v>373</v>
      </c>
      <c r="B196">
        <v>346</v>
      </c>
      <c r="C196">
        <f>C69</f>
        <v>2.4700000000000002</v>
      </c>
      <c r="D196" s="119">
        <f>B196*C196</f>
        <v>854.62000000000012</v>
      </c>
    </row>
    <row r="197" spans="1:6">
      <c r="A197" t="s">
        <v>374</v>
      </c>
      <c r="B197">
        <v>1004</v>
      </c>
      <c r="C197">
        <f>C71</f>
        <v>0.4</v>
      </c>
      <c r="D197" s="119">
        <f>B197*C197</f>
        <v>401.6</v>
      </c>
    </row>
    <row r="222" spans="5:5">
      <c r="E222">
        <v>1</v>
      </c>
    </row>
  </sheetData>
  <mergeCells count="30">
    <mergeCell ref="A186:H186"/>
    <mergeCell ref="A149:H149"/>
    <mergeCell ref="D151:E151"/>
    <mergeCell ref="F151:G151"/>
    <mergeCell ref="A158:B158"/>
    <mergeCell ref="A174:B174"/>
    <mergeCell ref="A173:H173"/>
    <mergeCell ref="D1:E1"/>
    <mergeCell ref="G1:H1"/>
    <mergeCell ref="D9:E9"/>
    <mergeCell ref="A48:H48"/>
    <mergeCell ref="D13:E13"/>
    <mergeCell ref="A24:B24"/>
    <mergeCell ref="D20:E20"/>
    <mergeCell ref="C28:D28"/>
    <mergeCell ref="A4:B4"/>
    <mergeCell ref="A6:B6"/>
    <mergeCell ref="A132:B132"/>
    <mergeCell ref="A141:H141"/>
    <mergeCell ref="D143:E143"/>
    <mergeCell ref="F143:G143"/>
    <mergeCell ref="A95:B95"/>
    <mergeCell ref="A104:B104"/>
    <mergeCell ref="A114:B114"/>
    <mergeCell ref="D126:E126"/>
    <mergeCell ref="F126:G126"/>
    <mergeCell ref="D118:E118"/>
    <mergeCell ref="F118:G118"/>
    <mergeCell ref="A112:H112"/>
    <mergeCell ref="A124:H1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9"/>
  <sheetViews>
    <sheetView view="pageBreakPreview" topLeftCell="A25" zoomScaleNormal="100" zoomScaleSheetLayoutView="100" workbookViewId="0">
      <selection activeCell="C52" sqref="C52"/>
    </sheetView>
  </sheetViews>
  <sheetFormatPr defaultColWidth="9.140625" defaultRowHeight="12.75"/>
  <cols>
    <col min="1" max="1" width="4.7109375" style="146" customWidth="1"/>
    <col min="2" max="2" width="50" style="215" customWidth="1"/>
    <col min="3" max="3" width="7.5703125" style="207" customWidth="1"/>
    <col min="4" max="4" width="5.140625" style="207" customWidth="1"/>
    <col min="5" max="5" width="8.42578125" style="513" customWidth="1"/>
    <col min="6" max="6" width="14.5703125" style="514" customWidth="1"/>
    <col min="7" max="7" width="0.140625" style="182" hidden="1" customWidth="1"/>
    <col min="8" max="13" width="9.140625" style="182" hidden="1" customWidth="1"/>
    <col min="14" max="16384" width="9.140625" style="182"/>
  </cols>
  <sheetData>
    <row r="1" spans="1:6">
      <c r="A1" s="176" t="s">
        <v>0</v>
      </c>
      <c r="B1" s="177" t="s">
        <v>1</v>
      </c>
      <c r="C1" s="178" t="s">
        <v>2</v>
      </c>
      <c r="D1" s="179" t="s">
        <v>3</v>
      </c>
      <c r="E1" s="180" t="s">
        <v>4</v>
      </c>
      <c r="F1" s="181" t="s">
        <v>63</v>
      </c>
    </row>
    <row r="2" spans="1:6">
      <c r="A2" s="183"/>
      <c r="B2" s="184"/>
      <c r="C2" s="185"/>
      <c r="D2" s="186"/>
      <c r="E2" s="187"/>
      <c r="F2" s="188"/>
    </row>
    <row r="3" spans="1:6">
      <c r="A3" s="189"/>
      <c r="B3" s="190" t="s">
        <v>1062</v>
      </c>
      <c r="C3" s="191"/>
      <c r="D3" s="192"/>
      <c r="E3" s="193"/>
      <c r="F3" s="434"/>
    </row>
    <row r="4" spans="1:6">
      <c r="A4" s="189"/>
      <c r="B4" s="190"/>
      <c r="C4" s="191"/>
      <c r="D4" s="192"/>
      <c r="E4" s="193"/>
      <c r="F4" s="434"/>
    </row>
    <row r="5" spans="1:6">
      <c r="A5" s="189"/>
      <c r="B5" s="190" t="s">
        <v>393</v>
      </c>
      <c r="C5" s="191"/>
      <c r="D5" s="192"/>
      <c r="E5" s="193"/>
      <c r="F5" s="434"/>
    </row>
    <row r="6" spans="1:6">
      <c r="A6" s="189"/>
      <c r="B6" s="190"/>
      <c r="C6" s="191"/>
      <c r="D6" s="192"/>
      <c r="E6" s="193"/>
      <c r="F6" s="434"/>
    </row>
    <row r="7" spans="1:6">
      <c r="A7" s="189"/>
      <c r="B7" s="190" t="s">
        <v>123</v>
      </c>
      <c r="C7" s="191"/>
      <c r="D7" s="192"/>
      <c r="E7" s="193"/>
      <c r="F7" s="434"/>
    </row>
    <row r="8" spans="1:6">
      <c r="A8" s="189"/>
      <c r="B8" s="194"/>
      <c r="C8" s="311">
        <v>4.2</v>
      </c>
      <c r="D8" s="312" t="s">
        <v>15</v>
      </c>
      <c r="E8" s="193"/>
      <c r="F8" s="434"/>
    </row>
    <row r="9" spans="1:6">
      <c r="A9" s="189"/>
      <c r="B9" s="190" t="s">
        <v>328</v>
      </c>
      <c r="C9" s="313">
        <v>900</v>
      </c>
      <c r="D9" s="312" t="s">
        <v>22</v>
      </c>
      <c r="E9" s="193"/>
      <c r="F9" s="434"/>
    </row>
    <row r="10" spans="1:6" ht="9.75" customHeight="1">
      <c r="A10" s="189"/>
      <c r="B10" s="195"/>
      <c r="C10" s="191"/>
      <c r="D10" s="192"/>
      <c r="E10" s="193"/>
      <c r="F10" s="434"/>
    </row>
    <row r="11" spans="1:6">
      <c r="A11" s="189"/>
      <c r="B11" s="195"/>
      <c r="C11" s="191"/>
      <c r="D11" s="192"/>
      <c r="E11" s="193"/>
      <c r="F11" s="434"/>
    </row>
    <row r="12" spans="1:6" ht="25.5">
      <c r="A12" s="189" t="s">
        <v>6</v>
      </c>
      <c r="B12" s="195" t="s">
        <v>415</v>
      </c>
      <c r="C12" s="191">
        <f>C9*1.5</f>
        <v>1350</v>
      </c>
      <c r="D12" s="192" t="s">
        <v>122</v>
      </c>
      <c r="E12" s="193"/>
      <c r="F12" s="434"/>
    </row>
    <row r="13" spans="1:6">
      <c r="A13" s="189"/>
      <c r="B13" s="195"/>
      <c r="C13" s="191"/>
      <c r="D13" s="192"/>
      <c r="E13" s="193"/>
      <c r="F13" s="434"/>
    </row>
    <row r="14" spans="1:6" ht="25.5">
      <c r="A14" s="189" t="s">
        <v>9</v>
      </c>
      <c r="B14" s="195" t="s">
        <v>329</v>
      </c>
      <c r="C14" s="191">
        <f>C12</f>
        <v>1350</v>
      </c>
      <c r="D14" s="192" t="s">
        <v>122</v>
      </c>
      <c r="E14" s="193"/>
      <c r="F14" s="434"/>
    </row>
    <row r="15" spans="1:6">
      <c r="A15" s="189"/>
      <c r="B15" s="195"/>
      <c r="C15" s="191"/>
      <c r="D15" s="192"/>
      <c r="E15" s="193"/>
      <c r="F15" s="434"/>
    </row>
    <row r="16" spans="1:6" ht="25.5">
      <c r="A16" s="189" t="s">
        <v>10</v>
      </c>
      <c r="B16" s="195" t="s">
        <v>330</v>
      </c>
      <c r="C16" s="191">
        <f>C9*1.2</f>
        <v>1080</v>
      </c>
      <c r="D16" s="192" t="s">
        <v>122</v>
      </c>
      <c r="E16" s="193"/>
      <c r="F16" s="434"/>
    </row>
    <row r="17" spans="1:6">
      <c r="A17" s="189"/>
      <c r="B17" s="195"/>
      <c r="C17" s="191"/>
      <c r="D17" s="192"/>
      <c r="E17" s="193"/>
      <c r="F17" s="434"/>
    </row>
    <row r="18" spans="1:6" ht="38.25">
      <c r="A18" s="189" t="s">
        <v>11</v>
      </c>
      <c r="B18" s="195" t="s">
        <v>331</v>
      </c>
      <c r="C18" s="191">
        <f>workings!B189*0.6*1</f>
        <v>40.799999999999997</v>
      </c>
      <c r="D18" s="192" t="s">
        <v>122</v>
      </c>
      <c r="E18" s="193"/>
      <c r="F18" s="434"/>
    </row>
    <row r="19" spans="1:6">
      <c r="A19" s="189"/>
      <c r="B19" s="195"/>
      <c r="C19" s="191"/>
      <c r="D19" s="192"/>
      <c r="E19" s="193"/>
      <c r="F19" s="434"/>
    </row>
    <row r="20" spans="1:6">
      <c r="A20" s="189"/>
      <c r="B20" s="195"/>
      <c r="C20" s="191"/>
      <c r="D20" s="192"/>
      <c r="E20" s="193"/>
      <c r="F20" s="434"/>
    </row>
    <row r="21" spans="1:6" ht="25.5">
      <c r="A21" s="189" t="s">
        <v>12</v>
      </c>
      <c r="B21" s="195" t="s">
        <v>332</v>
      </c>
      <c r="C21" s="191">
        <v>650</v>
      </c>
      <c r="D21" s="192" t="s">
        <v>122</v>
      </c>
      <c r="E21" s="193"/>
      <c r="F21" s="434"/>
    </row>
    <row r="22" spans="1:6">
      <c r="A22" s="189"/>
      <c r="B22" s="195"/>
      <c r="C22" s="191"/>
      <c r="D22" s="192"/>
      <c r="E22" s="193"/>
      <c r="F22" s="434"/>
    </row>
    <row r="23" spans="1:6">
      <c r="A23" s="189" t="s">
        <v>13</v>
      </c>
      <c r="B23" s="195" t="s">
        <v>333</v>
      </c>
      <c r="C23" s="191">
        <f>workings!B188*4.2</f>
        <v>756</v>
      </c>
      <c r="D23" s="192" t="s">
        <v>121</v>
      </c>
      <c r="E23" s="193"/>
      <c r="F23" s="434"/>
    </row>
    <row r="24" spans="1:6">
      <c r="A24" s="189"/>
      <c r="B24" s="195"/>
      <c r="C24" s="191"/>
      <c r="D24" s="192"/>
      <c r="E24" s="193"/>
      <c r="F24" s="434"/>
    </row>
    <row r="25" spans="1:6" ht="25.5">
      <c r="A25" s="189" t="s">
        <v>14</v>
      </c>
      <c r="B25" s="195" t="s">
        <v>334</v>
      </c>
      <c r="C25" s="191">
        <f>1*C9</f>
        <v>900</v>
      </c>
      <c r="D25" s="192" t="s">
        <v>122</v>
      </c>
      <c r="E25" s="81"/>
      <c r="F25" s="434"/>
    </row>
    <row r="26" spans="1:6">
      <c r="A26" s="189"/>
      <c r="B26" s="195"/>
      <c r="C26" s="191"/>
      <c r="D26" s="192"/>
      <c r="E26" s="193"/>
      <c r="F26" s="434"/>
    </row>
    <row r="27" spans="1:6" ht="25.5">
      <c r="A27" s="189" t="s">
        <v>15</v>
      </c>
      <c r="B27" s="195" t="s">
        <v>335</v>
      </c>
      <c r="C27" s="191">
        <f>2*C9</f>
        <v>1800</v>
      </c>
      <c r="D27" s="192" t="s">
        <v>122</v>
      </c>
      <c r="E27" s="193"/>
      <c r="F27" s="434"/>
    </row>
    <row r="28" spans="1:6">
      <c r="A28" s="189"/>
      <c r="B28" s="195"/>
      <c r="C28" s="191"/>
      <c r="D28" s="192"/>
      <c r="E28" s="193"/>
      <c r="F28" s="434"/>
    </row>
    <row r="29" spans="1:6">
      <c r="A29" s="196"/>
      <c r="B29" s="190" t="s">
        <v>296</v>
      </c>
      <c r="C29" s="197"/>
      <c r="D29" s="198"/>
      <c r="E29" s="510"/>
      <c r="F29" s="511"/>
    </row>
    <row r="30" spans="1:6">
      <c r="A30" s="196"/>
      <c r="B30" s="199"/>
      <c r="C30" s="197"/>
      <c r="D30" s="198"/>
      <c r="E30" s="510"/>
      <c r="F30" s="511"/>
    </row>
    <row r="31" spans="1:6" ht="38.25">
      <c r="A31" s="189" t="s">
        <v>17</v>
      </c>
      <c r="B31" s="195" t="s">
        <v>336</v>
      </c>
      <c r="C31" s="200">
        <f>0.5*(workings!B188+workings!B189)</f>
        <v>124</v>
      </c>
      <c r="D31" s="192" t="s">
        <v>122</v>
      </c>
      <c r="E31" s="193"/>
      <c r="F31" s="434"/>
    </row>
    <row r="32" spans="1:6">
      <c r="A32" s="196"/>
      <c r="B32" s="199"/>
      <c r="C32" s="201"/>
      <c r="D32" s="198"/>
      <c r="E32" s="510"/>
      <c r="F32" s="511"/>
    </row>
    <row r="33" spans="1:6">
      <c r="A33" s="189" t="s">
        <v>18</v>
      </c>
      <c r="B33" s="195" t="s">
        <v>337</v>
      </c>
      <c r="C33" s="200">
        <f>C12+C14+C16+C18+C21</f>
        <v>4470.8</v>
      </c>
      <c r="D33" s="192" t="s">
        <v>122</v>
      </c>
      <c r="E33" s="193"/>
      <c r="F33" s="434"/>
    </row>
    <row r="34" spans="1:6">
      <c r="A34" s="189"/>
      <c r="B34" s="195"/>
      <c r="C34" s="191"/>
      <c r="D34" s="192"/>
      <c r="E34" s="193"/>
      <c r="F34" s="434"/>
    </row>
    <row r="35" spans="1:6">
      <c r="A35" s="189"/>
      <c r="B35" s="195"/>
      <c r="C35" s="191"/>
      <c r="D35" s="192"/>
      <c r="E35" s="193"/>
      <c r="F35" s="434"/>
    </row>
    <row r="36" spans="1:6">
      <c r="A36" s="189"/>
      <c r="B36" s="195"/>
      <c r="C36" s="191"/>
      <c r="D36" s="192"/>
      <c r="E36" s="193"/>
      <c r="F36" s="434"/>
    </row>
    <row r="37" spans="1:6">
      <c r="A37" s="189"/>
      <c r="B37" s="195"/>
      <c r="C37" s="191"/>
      <c r="D37" s="192"/>
      <c r="E37" s="193"/>
      <c r="F37" s="434"/>
    </row>
    <row r="38" spans="1:6">
      <c r="A38" s="189"/>
      <c r="B38" s="195"/>
      <c r="C38" s="191"/>
      <c r="D38" s="192"/>
      <c r="E38" s="193"/>
      <c r="F38" s="434"/>
    </row>
    <row r="39" spans="1:6">
      <c r="A39" s="189"/>
      <c r="B39" s="195"/>
      <c r="C39" s="191"/>
      <c r="D39" s="192"/>
      <c r="E39" s="193"/>
      <c r="F39" s="434"/>
    </row>
    <row r="40" spans="1:6">
      <c r="A40" s="189"/>
      <c r="B40" s="259"/>
      <c r="C40" s="191"/>
      <c r="D40" s="192"/>
      <c r="E40" s="193"/>
      <c r="F40" s="434"/>
    </row>
    <row r="41" spans="1:6">
      <c r="A41" s="189"/>
      <c r="B41" s="259"/>
      <c r="C41" s="191"/>
      <c r="D41" s="192"/>
      <c r="E41" s="193"/>
      <c r="F41" s="434"/>
    </row>
    <row r="42" spans="1:6">
      <c r="A42" s="189"/>
      <c r="B42" s="259"/>
      <c r="C42" s="191"/>
      <c r="D42" s="192"/>
      <c r="E42" s="193"/>
      <c r="F42" s="434"/>
    </row>
    <row r="43" spans="1:6" s="203" customFormat="1" ht="19.5" customHeight="1" thickBot="1">
      <c r="A43" s="202"/>
      <c r="B43" s="908" t="s">
        <v>308</v>
      </c>
      <c r="C43" s="909"/>
      <c r="D43" s="909"/>
      <c r="E43" s="910"/>
      <c r="F43" s="664"/>
    </row>
    <row r="44" spans="1:6" s="204" customFormat="1" ht="13.5" thickTop="1">
      <c r="A44" s="183"/>
      <c r="B44" s="911"/>
      <c r="C44" s="912"/>
      <c r="D44" s="912"/>
      <c r="E44" s="913"/>
      <c r="F44" s="512"/>
    </row>
    <row r="45" spans="1:6">
      <c r="B45" s="205"/>
      <c r="C45" s="206"/>
    </row>
    <row r="46" spans="1:6">
      <c r="B46" s="205"/>
      <c r="C46" s="208"/>
    </row>
    <row r="47" spans="1:6">
      <c r="A47" s="176" t="s">
        <v>0</v>
      </c>
      <c r="B47" s="209" t="s">
        <v>1</v>
      </c>
      <c r="C47" s="178" t="s">
        <v>2</v>
      </c>
      <c r="D47" s="179" t="s">
        <v>3</v>
      </c>
      <c r="E47" s="180" t="s">
        <v>4</v>
      </c>
      <c r="F47" s="181" t="s">
        <v>63</v>
      </c>
    </row>
    <row r="48" spans="1:6">
      <c r="A48" s="183"/>
      <c r="B48" s="210"/>
      <c r="C48" s="185"/>
      <c r="D48" s="186"/>
      <c r="E48" s="187"/>
      <c r="F48" s="188"/>
    </row>
    <row r="49" spans="1:6">
      <c r="A49" s="196"/>
      <c r="B49" s="199"/>
      <c r="C49" s="197"/>
      <c r="D49" s="198"/>
      <c r="E49" s="510"/>
      <c r="F49" s="511"/>
    </row>
    <row r="50" spans="1:6">
      <c r="A50" s="196"/>
      <c r="B50" s="190" t="s">
        <v>52</v>
      </c>
      <c r="C50" s="197"/>
      <c r="D50" s="198"/>
      <c r="E50" s="510"/>
      <c r="F50" s="511"/>
    </row>
    <row r="51" spans="1:6">
      <c r="A51" s="196"/>
      <c r="B51" s="199"/>
      <c r="C51" s="197"/>
      <c r="D51" s="198"/>
      <c r="E51" s="510"/>
      <c r="F51" s="511"/>
    </row>
    <row r="52" spans="1:6" ht="38.25">
      <c r="A52" s="189" t="s">
        <v>6</v>
      </c>
      <c r="B52" s="195" t="s">
        <v>338</v>
      </c>
      <c r="C52" s="191"/>
      <c r="D52" s="192" t="s">
        <v>0</v>
      </c>
      <c r="E52" s="193"/>
      <c r="F52" s="434"/>
    </row>
    <row r="53" spans="1:6">
      <c r="A53" s="196"/>
      <c r="B53" s="199"/>
      <c r="C53" s="197"/>
      <c r="D53" s="198"/>
      <c r="E53" s="510"/>
      <c r="F53" s="511"/>
    </row>
    <row r="54" spans="1:6">
      <c r="A54" s="196"/>
      <c r="B54" s="190" t="s">
        <v>53</v>
      </c>
      <c r="C54" s="197"/>
      <c r="D54" s="198"/>
      <c r="E54" s="510"/>
      <c r="F54" s="511"/>
    </row>
    <row r="55" spans="1:6">
      <c r="A55" s="196"/>
      <c r="B55" s="190"/>
      <c r="C55" s="197"/>
      <c r="D55" s="198"/>
      <c r="E55" s="510"/>
      <c r="F55" s="511"/>
    </row>
    <row r="56" spans="1:6" ht="38.25">
      <c r="A56" s="189" t="s">
        <v>9</v>
      </c>
      <c r="B56" s="195" t="s">
        <v>339</v>
      </c>
      <c r="C56" s="191"/>
      <c r="D56" s="192" t="str">
        <f>D52</f>
        <v>Item</v>
      </c>
      <c r="E56" s="193"/>
      <c r="F56" s="434"/>
    </row>
    <row r="57" spans="1:6">
      <c r="A57" s="189"/>
      <c r="B57" s="195"/>
      <c r="C57" s="191"/>
      <c r="D57" s="192"/>
      <c r="E57" s="193"/>
      <c r="F57" s="434"/>
    </row>
    <row r="58" spans="1:6">
      <c r="A58" s="189"/>
      <c r="B58" s="190" t="s">
        <v>340</v>
      </c>
      <c r="C58" s="191"/>
      <c r="D58" s="192"/>
      <c r="E58" s="193"/>
      <c r="F58" s="434"/>
    </row>
    <row r="59" spans="1:6">
      <c r="A59" s="189"/>
      <c r="B59" s="195"/>
      <c r="C59" s="191"/>
      <c r="D59" s="192"/>
      <c r="E59" s="193"/>
      <c r="F59" s="434"/>
    </row>
    <row r="60" spans="1:6" ht="38.25">
      <c r="A60" s="189" t="s">
        <v>10</v>
      </c>
      <c r="B60" s="195" t="s">
        <v>376</v>
      </c>
      <c r="C60" s="191">
        <f>C9</f>
        <v>900</v>
      </c>
      <c r="D60" s="192" t="s">
        <v>121</v>
      </c>
      <c r="E60" s="193"/>
      <c r="F60" s="434"/>
    </row>
    <row r="61" spans="1:6">
      <c r="A61" s="189"/>
      <c r="B61" s="195"/>
      <c r="C61" s="191"/>
      <c r="D61" s="192"/>
      <c r="E61" s="193"/>
      <c r="F61" s="434"/>
    </row>
    <row r="62" spans="1:6" ht="25.5">
      <c r="A62" s="189" t="s">
        <v>11</v>
      </c>
      <c r="B62" s="195" t="s">
        <v>341</v>
      </c>
      <c r="C62" s="191">
        <f>C9</f>
        <v>900</v>
      </c>
      <c r="D62" s="192" t="s">
        <v>121</v>
      </c>
      <c r="E62" s="193"/>
      <c r="F62" s="434"/>
    </row>
    <row r="63" spans="1:6">
      <c r="A63" s="189"/>
      <c r="B63" s="195"/>
      <c r="C63" s="191"/>
      <c r="D63" s="192"/>
      <c r="E63" s="193"/>
      <c r="F63" s="434"/>
    </row>
    <row r="64" spans="1:6">
      <c r="A64" s="189"/>
      <c r="B64" s="190" t="s">
        <v>25</v>
      </c>
      <c r="C64" s="191"/>
      <c r="D64" s="192"/>
      <c r="E64" s="193"/>
      <c r="F64" s="434"/>
    </row>
    <row r="65" spans="1:6">
      <c r="A65" s="189"/>
      <c r="B65" s="195"/>
      <c r="C65" s="191"/>
      <c r="D65" s="192"/>
      <c r="E65" s="193"/>
      <c r="F65" s="434"/>
    </row>
    <row r="66" spans="1:6" ht="51">
      <c r="A66" s="189" t="s">
        <v>12</v>
      </c>
      <c r="B66" s="195" t="s">
        <v>342</v>
      </c>
      <c r="C66" s="191">
        <f>C62</f>
        <v>900</v>
      </c>
      <c r="D66" s="192" t="str">
        <f>D62</f>
        <v>Sm</v>
      </c>
      <c r="E66" s="193"/>
      <c r="F66" s="434"/>
    </row>
    <row r="67" spans="1:6">
      <c r="A67" s="189"/>
      <c r="B67" s="195"/>
      <c r="C67" s="191"/>
      <c r="D67" s="192"/>
      <c r="E67" s="193"/>
      <c r="F67" s="434"/>
    </row>
    <row r="68" spans="1:6">
      <c r="A68" s="189"/>
      <c r="B68" s="190" t="s">
        <v>26</v>
      </c>
      <c r="C68" s="191"/>
      <c r="D68" s="192"/>
      <c r="E68" s="193"/>
      <c r="F68" s="434"/>
    </row>
    <row r="69" spans="1:6">
      <c r="A69" s="189"/>
      <c r="B69" s="195"/>
      <c r="C69" s="191"/>
      <c r="D69" s="192"/>
      <c r="E69" s="193"/>
      <c r="F69" s="434"/>
    </row>
    <row r="70" spans="1:6">
      <c r="A70" s="189"/>
      <c r="B70" s="190" t="s">
        <v>858</v>
      </c>
      <c r="C70" s="191"/>
      <c r="D70" s="192"/>
      <c r="E70" s="193"/>
      <c r="F70" s="434"/>
    </row>
    <row r="71" spans="1:6">
      <c r="A71" s="189"/>
      <c r="B71" s="195"/>
      <c r="C71" s="191"/>
      <c r="D71" s="192"/>
      <c r="E71" s="193"/>
      <c r="F71" s="434"/>
    </row>
    <row r="72" spans="1:6">
      <c r="A72" s="189" t="s">
        <v>13</v>
      </c>
      <c r="B72" s="195" t="s">
        <v>343</v>
      </c>
      <c r="C72" s="191">
        <f>2*workings!B188</f>
        <v>360</v>
      </c>
      <c r="D72" s="192" t="s">
        <v>121</v>
      </c>
      <c r="E72" s="193"/>
      <c r="F72" s="434"/>
    </row>
    <row r="73" spans="1:6">
      <c r="A73" s="189"/>
      <c r="B73" s="195"/>
      <c r="C73" s="191"/>
      <c r="D73" s="192"/>
      <c r="E73" s="193"/>
      <c r="F73" s="434"/>
    </row>
    <row r="74" spans="1:6">
      <c r="A74" s="189" t="s">
        <v>14</v>
      </c>
      <c r="B74" s="195" t="s">
        <v>344</v>
      </c>
      <c r="C74" s="191">
        <f>workings!F194</f>
        <v>522</v>
      </c>
      <c r="D74" s="192" t="s">
        <v>121</v>
      </c>
      <c r="E74" s="193"/>
      <c r="F74" s="434"/>
    </row>
    <row r="75" spans="1:6">
      <c r="A75" s="189"/>
      <c r="B75" s="195"/>
      <c r="C75" s="191"/>
      <c r="D75" s="192"/>
      <c r="E75" s="193"/>
      <c r="F75" s="434"/>
    </row>
    <row r="76" spans="1:6">
      <c r="A76" s="189" t="s">
        <v>15</v>
      </c>
      <c r="B76" s="195" t="s">
        <v>378</v>
      </c>
      <c r="C76" s="191">
        <f>1*workings!B189</f>
        <v>68</v>
      </c>
      <c r="D76" s="192" t="str">
        <f>D72</f>
        <v>Sm</v>
      </c>
      <c r="E76" s="193"/>
      <c r="F76" s="434"/>
    </row>
    <row r="77" spans="1:6">
      <c r="A77" s="189"/>
      <c r="B77" s="195"/>
      <c r="C77" s="191"/>
      <c r="D77" s="192"/>
      <c r="E77" s="193"/>
      <c r="F77" s="434"/>
    </row>
    <row r="78" spans="1:6">
      <c r="A78" s="189" t="s">
        <v>17</v>
      </c>
      <c r="B78" s="195" t="s">
        <v>859</v>
      </c>
      <c r="C78" s="191">
        <v>16</v>
      </c>
      <c r="D78" s="192" t="s">
        <v>121</v>
      </c>
      <c r="E78" s="193"/>
      <c r="F78" s="434"/>
    </row>
    <row r="79" spans="1:6">
      <c r="A79" s="189"/>
      <c r="B79" s="195"/>
      <c r="C79" s="191"/>
      <c r="D79" s="192"/>
      <c r="E79" s="193"/>
      <c r="F79" s="434"/>
    </row>
    <row r="80" spans="1:6">
      <c r="A80" s="189"/>
      <c r="B80" s="195"/>
      <c r="C80" s="191"/>
      <c r="D80" s="192"/>
      <c r="E80" s="193"/>
      <c r="F80" s="434"/>
    </row>
    <row r="81" spans="1:6">
      <c r="A81" s="189"/>
      <c r="B81" s="195"/>
      <c r="C81" s="191"/>
      <c r="D81" s="192"/>
      <c r="E81" s="193"/>
      <c r="F81" s="434"/>
    </row>
    <row r="82" spans="1:6">
      <c r="A82" s="189"/>
      <c r="B82" s="195"/>
      <c r="C82" s="191"/>
      <c r="D82" s="192"/>
      <c r="E82" s="193"/>
      <c r="F82" s="434"/>
    </row>
    <row r="83" spans="1:6">
      <c r="A83" s="189"/>
      <c r="B83" s="195"/>
      <c r="C83" s="191"/>
      <c r="D83" s="192"/>
      <c r="E83" s="193"/>
      <c r="F83" s="434"/>
    </row>
    <row r="84" spans="1:6">
      <c r="A84" s="189"/>
      <c r="B84" s="195"/>
      <c r="C84" s="191"/>
      <c r="D84" s="192"/>
      <c r="E84" s="193"/>
      <c r="F84" s="434"/>
    </row>
    <row r="85" spans="1:6">
      <c r="A85" s="189"/>
      <c r="B85" s="259"/>
      <c r="C85" s="191"/>
      <c r="D85" s="192"/>
      <c r="E85" s="193"/>
      <c r="F85" s="434"/>
    </row>
    <row r="86" spans="1:6">
      <c r="A86" s="189"/>
      <c r="B86" s="259"/>
      <c r="C86" s="191"/>
      <c r="D86" s="192"/>
      <c r="E86" s="193"/>
      <c r="F86" s="434"/>
    </row>
    <row r="87" spans="1:6">
      <c r="A87" s="189"/>
      <c r="B87" s="259"/>
      <c r="C87" s="191"/>
      <c r="D87" s="192"/>
      <c r="E87" s="193"/>
      <c r="F87" s="434"/>
    </row>
    <row r="88" spans="1:6" s="203" customFormat="1" ht="16.5" customHeight="1" thickBot="1">
      <c r="A88" s="202"/>
      <c r="B88" s="914" t="s">
        <v>127</v>
      </c>
      <c r="C88" s="914"/>
      <c r="D88" s="914"/>
      <c r="E88" s="914"/>
      <c r="F88" s="664"/>
    </row>
    <row r="89" spans="1:6" s="204" customFormat="1" ht="13.5" thickTop="1">
      <c r="A89" s="183"/>
      <c r="B89" s="915"/>
      <c r="C89" s="915"/>
      <c r="D89" s="915"/>
      <c r="E89" s="915"/>
      <c r="F89" s="512"/>
    </row>
    <row r="90" spans="1:6">
      <c r="B90" s="205"/>
      <c r="C90" s="206"/>
    </row>
    <row r="91" spans="1:6">
      <c r="B91" s="205"/>
      <c r="C91" s="208"/>
    </row>
    <row r="92" spans="1:6">
      <c r="A92" s="176" t="s">
        <v>0</v>
      </c>
      <c r="B92" s="209" t="s">
        <v>1</v>
      </c>
      <c r="C92" s="178" t="s">
        <v>2</v>
      </c>
      <c r="D92" s="179" t="s">
        <v>3</v>
      </c>
      <c r="E92" s="180" t="s">
        <v>4</v>
      </c>
      <c r="F92" s="181" t="s">
        <v>63</v>
      </c>
    </row>
    <row r="93" spans="1:6">
      <c r="A93" s="183"/>
      <c r="B93" s="210"/>
      <c r="C93" s="185"/>
      <c r="D93" s="186"/>
      <c r="E93" s="187"/>
      <c r="F93" s="188"/>
    </row>
    <row r="94" spans="1:6">
      <c r="A94" s="196"/>
      <c r="B94" s="199"/>
      <c r="C94" s="197"/>
      <c r="D94" s="198"/>
      <c r="E94" s="510"/>
      <c r="F94" s="511"/>
    </row>
    <row r="95" spans="1:6">
      <c r="A95" s="189"/>
      <c r="B95" s="190" t="s">
        <v>345</v>
      </c>
      <c r="C95" s="191"/>
      <c r="D95" s="192"/>
      <c r="E95" s="193"/>
      <c r="F95" s="434"/>
    </row>
    <row r="96" spans="1:6">
      <c r="A96" s="189"/>
      <c r="B96" s="195"/>
      <c r="C96" s="191"/>
      <c r="D96" s="192"/>
      <c r="E96" s="193"/>
      <c r="F96" s="434"/>
    </row>
    <row r="97" spans="1:6" ht="25.5">
      <c r="A97" s="189"/>
      <c r="B97" s="190" t="s">
        <v>346</v>
      </c>
      <c r="C97" s="191"/>
      <c r="D97" s="192"/>
      <c r="E97" s="193"/>
      <c r="F97" s="434"/>
    </row>
    <row r="98" spans="1:6">
      <c r="A98" s="189"/>
      <c r="B98" s="195"/>
      <c r="C98" s="191"/>
      <c r="D98" s="192"/>
      <c r="E98" s="193"/>
      <c r="F98" s="434"/>
    </row>
    <row r="99" spans="1:6">
      <c r="A99" s="189" t="s">
        <v>6</v>
      </c>
      <c r="B99" s="195" t="s">
        <v>380</v>
      </c>
      <c r="C99" s="191">
        <f>workings!B188*2*0.5</f>
        <v>180</v>
      </c>
      <c r="D99" s="192" t="s">
        <v>122</v>
      </c>
      <c r="E99" s="193"/>
      <c r="F99" s="434"/>
    </row>
    <row r="100" spans="1:6">
      <c r="A100" s="189"/>
      <c r="B100" s="195"/>
      <c r="C100" s="191"/>
      <c r="D100" s="192"/>
      <c r="E100" s="193"/>
      <c r="F100" s="434"/>
    </row>
    <row r="101" spans="1:6">
      <c r="A101" s="189" t="s">
        <v>9</v>
      </c>
      <c r="B101" s="195" t="s">
        <v>379</v>
      </c>
      <c r="C101" s="191">
        <f>0.6*workings!B189*0.2</f>
        <v>8.16</v>
      </c>
      <c r="D101" s="192" t="s">
        <v>122</v>
      </c>
      <c r="E101" s="193"/>
      <c r="F101" s="434"/>
    </row>
    <row r="102" spans="1:6">
      <c r="A102" s="189"/>
      <c r="B102" s="195"/>
      <c r="C102" s="191"/>
      <c r="D102" s="192"/>
      <c r="E102" s="193"/>
      <c r="F102" s="434"/>
    </row>
    <row r="103" spans="1:6">
      <c r="A103" s="189" t="s">
        <v>10</v>
      </c>
      <c r="B103" s="195" t="s">
        <v>347</v>
      </c>
      <c r="C103" s="191">
        <f>workings!B192+workings!B193</f>
        <v>624</v>
      </c>
      <c r="D103" s="192" t="s">
        <v>122</v>
      </c>
      <c r="E103" s="193"/>
      <c r="F103" s="434"/>
    </row>
    <row r="104" spans="1:6">
      <c r="A104" s="189"/>
      <c r="B104" s="195"/>
      <c r="C104" s="191"/>
      <c r="D104" s="192"/>
      <c r="E104" s="193"/>
      <c r="F104" s="434"/>
    </row>
    <row r="105" spans="1:6">
      <c r="A105" s="189" t="s">
        <v>11</v>
      </c>
      <c r="B105" s="195" t="s">
        <v>859</v>
      </c>
      <c r="C105" s="191">
        <v>4</v>
      </c>
      <c r="D105" s="192" t="s">
        <v>122</v>
      </c>
      <c r="E105" s="193"/>
      <c r="F105" s="434"/>
    </row>
    <row r="106" spans="1:6">
      <c r="A106" s="189"/>
      <c r="B106" s="195"/>
      <c r="C106" s="191"/>
      <c r="D106" s="192"/>
      <c r="E106" s="193"/>
      <c r="F106" s="434"/>
    </row>
    <row r="107" spans="1:6">
      <c r="A107" s="189" t="s">
        <v>12</v>
      </c>
      <c r="B107" s="195" t="s">
        <v>348</v>
      </c>
      <c r="C107" s="191">
        <f>0.75*0.3*workings!B188+(0.6*0.2*workings!B189)</f>
        <v>48.66</v>
      </c>
      <c r="D107" s="192" t="str">
        <f>D99</f>
        <v>Cm</v>
      </c>
      <c r="E107" s="193"/>
      <c r="F107" s="434"/>
    </row>
    <row r="108" spans="1:6">
      <c r="A108" s="189"/>
      <c r="B108" s="195"/>
      <c r="C108" s="191"/>
      <c r="D108" s="192"/>
      <c r="E108" s="193"/>
      <c r="F108" s="434"/>
    </row>
    <row r="109" spans="1:6">
      <c r="A109" s="189" t="s">
        <v>13</v>
      </c>
      <c r="B109" s="195" t="s">
        <v>381</v>
      </c>
      <c r="C109" s="191">
        <f>C9</f>
        <v>900</v>
      </c>
      <c r="D109" s="192" t="s">
        <v>121</v>
      </c>
      <c r="E109" s="193"/>
      <c r="F109" s="434"/>
    </row>
    <row r="110" spans="1:6">
      <c r="A110" s="189"/>
      <c r="B110" s="195"/>
      <c r="C110" s="191"/>
      <c r="D110" s="192"/>
      <c r="E110" s="193"/>
      <c r="F110" s="434"/>
    </row>
    <row r="111" spans="1:6" ht="25.5">
      <c r="A111" s="189" t="s">
        <v>14</v>
      </c>
      <c r="B111" s="33" t="s">
        <v>233</v>
      </c>
      <c r="C111" s="191">
        <f>C109</f>
        <v>900</v>
      </c>
      <c r="D111" s="192" t="s">
        <v>121</v>
      </c>
      <c r="E111" s="193"/>
      <c r="F111" s="434"/>
    </row>
    <row r="112" spans="1:6">
      <c r="A112" s="189"/>
      <c r="B112" s="195"/>
      <c r="C112" s="191"/>
      <c r="D112" s="192"/>
      <c r="E112" s="193"/>
      <c r="F112" s="434"/>
    </row>
    <row r="113" spans="1:6">
      <c r="A113" s="189" t="s">
        <v>15</v>
      </c>
      <c r="B113" s="195" t="s">
        <v>349</v>
      </c>
      <c r="C113" s="191">
        <v>900</v>
      </c>
      <c r="D113" s="192" t="s">
        <v>121</v>
      </c>
      <c r="E113" s="193"/>
      <c r="F113" s="434"/>
    </row>
    <row r="114" spans="1:6">
      <c r="A114" s="189"/>
      <c r="B114" s="195"/>
      <c r="C114" s="191"/>
      <c r="D114" s="192"/>
      <c r="E114" s="193"/>
      <c r="F114" s="434"/>
    </row>
    <row r="115" spans="1:6">
      <c r="A115" s="189" t="s">
        <v>17</v>
      </c>
      <c r="B115" s="195" t="s">
        <v>860</v>
      </c>
      <c r="C115" s="191">
        <v>117</v>
      </c>
      <c r="D115" s="192" t="s">
        <v>121</v>
      </c>
      <c r="E115" s="193"/>
      <c r="F115" s="434"/>
    </row>
    <row r="116" spans="1:6">
      <c r="A116" s="189"/>
      <c r="B116" s="195"/>
      <c r="C116" s="191"/>
      <c r="D116" s="192"/>
      <c r="E116" s="193"/>
      <c r="F116" s="434"/>
    </row>
    <row r="117" spans="1:6" ht="25.5">
      <c r="A117" s="189"/>
      <c r="B117" s="190" t="s">
        <v>1038</v>
      </c>
      <c r="C117" s="191"/>
      <c r="D117" s="192"/>
      <c r="E117" s="193"/>
      <c r="F117" s="434"/>
    </row>
    <row r="118" spans="1:6">
      <c r="A118" s="189"/>
      <c r="B118" s="190"/>
      <c r="C118" s="191"/>
      <c r="D118" s="192"/>
      <c r="E118" s="193"/>
      <c r="F118" s="434"/>
    </row>
    <row r="119" spans="1:6" ht="38.25">
      <c r="A119" s="189" t="s">
        <v>15</v>
      </c>
      <c r="B119" s="195" t="s">
        <v>1037</v>
      </c>
      <c r="C119" s="191">
        <f>100*0.2*C113+(100*C107)+(0.15*C109*100)+C115*(0.2)</f>
        <v>36389.4</v>
      </c>
      <c r="D119" s="192" t="s">
        <v>128</v>
      </c>
      <c r="E119" s="193"/>
      <c r="F119" s="434"/>
    </row>
    <row r="120" spans="1:6">
      <c r="A120" s="189"/>
      <c r="B120" s="195"/>
      <c r="C120" s="191"/>
      <c r="D120" s="192"/>
      <c r="E120" s="193"/>
      <c r="F120" s="434"/>
    </row>
    <row r="121" spans="1:6">
      <c r="A121" s="189" t="s">
        <v>17</v>
      </c>
      <c r="B121" s="195" t="s">
        <v>350</v>
      </c>
      <c r="C121" s="191">
        <f>workings!D197</f>
        <v>401.6</v>
      </c>
      <c r="D121" s="192" t="s">
        <v>128</v>
      </c>
      <c r="E121" s="193"/>
      <c r="F121" s="434"/>
    </row>
    <row r="122" spans="1:6">
      <c r="A122" s="189"/>
      <c r="B122" s="195"/>
      <c r="C122" s="191"/>
      <c r="D122" s="192"/>
      <c r="E122" s="193"/>
      <c r="F122" s="434"/>
    </row>
    <row r="123" spans="1:6">
      <c r="A123" s="189" t="s">
        <v>18</v>
      </c>
      <c r="B123" s="195" t="s">
        <v>351</v>
      </c>
      <c r="C123" s="191">
        <f>workings!D196</f>
        <v>854.62000000000012</v>
      </c>
      <c r="D123" s="192" t="s">
        <v>128</v>
      </c>
      <c r="E123" s="193"/>
      <c r="F123" s="434"/>
    </row>
    <row r="124" spans="1:6">
      <c r="A124" s="189"/>
      <c r="B124" s="195"/>
      <c r="C124" s="191"/>
      <c r="D124" s="192"/>
      <c r="E124" s="193"/>
      <c r="F124" s="434"/>
    </row>
    <row r="125" spans="1:6">
      <c r="A125" s="189" t="s">
        <v>19</v>
      </c>
      <c r="B125" s="195" t="s">
        <v>227</v>
      </c>
      <c r="C125" s="191">
        <f>workings!D195</f>
        <v>19952.34</v>
      </c>
      <c r="D125" s="192" t="s">
        <v>128</v>
      </c>
      <c r="E125" s="193"/>
      <c r="F125" s="434"/>
    </row>
    <row r="126" spans="1:6">
      <c r="A126" s="189"/>
      <c r="B126" s="195"/>
      <c r="C126" s="191"/>
      <c r="D126" s="192"/>
      <c r="E126" s="193"/>
      <c r="F126" s="434"/>
    </row>
    <row r="127" spans="1:6" ht="38.25">
      <c r="A127" s="189"/>
      <c r="B127" s="190" t="s">
        <v>352</v>
      </c>
      <c r="C127" s="191"/>
      <c r="D127" s="192"/>
      <c r="E127" s="193"/>
      <c r="F127" s="434"/>
    </row>
    <row r="128" spans="1:6">
      <c r="A128" s="189"/>
      <c r="B128" s="195"/>
      <c r="C128" s="191"/>
      <c r="D128" s="192"/>
      <c r="E128" s="193"/>
      <c r="F128" s="434"/>
    </row>
    <row r="129" spans="1:6">
      <c r="A129" s="189" t="s">
        <v>20</v>
      </c>
      <c r="B129" s="195" t="s">
        <v>353</v>
      </c>
      <c r="C129" s="191">
        <f>C109</f>
        <v>900</v>
      </c>
      <c r="D129" s="192" t="s">
        <v>121</v>
      </c>
      <c r="E129" s="193"/>
      <c r="F129" s="434"/>
    </row>
    <row r="130" spans="1:6">
      <c r="A130" s="189"/>
      <c r="B130" s="195"/>
      <c r="C130" s="191"/>
      <c r="D130" s="192"/>
      <c r="E130" s="193"/>
      <c r="F130" s="434"/>
    </row>
    <row r="131" spans="1:6">
      <c r="A131" s="189"/>
      <c r="B131" s="195"/>
      <c r="C131" s="191"/>
      <c r="D131" s="192"/>
      <c r="E131" s="193"/>
      <c r="F131" s="434"/>
    </row>
    <row r="132" spans="1:6">
      <c r="A132" s="189"/>
      <c r="B132" s="195"/>
      <c r="C132" s="191"/>
      <c r="D132" s="192"/>
      <c r="E132" s="193"/>
      <c r="F132" s="434"/>
    </row>
    <row r="133" spans="1:6">
      <c r="A133" s="189"/>
      <c r="B133" s="259"/>
      <c r="C133" s="191"/>
      <c r="D133" s="192"/>
      <c r="E133" s="193"/>
      <c r="F133" s="434"/>
    </row>
    <row r="134" spans="1:6">
      <c r="A134" s="189"/>
      <c r="B134" s="259"/>
      <c r="C134" s="191"/>
      <c r="D134" s="192"/>
      <c r="E134" s="193"/>
      <c r="F134" s="434"/>
    </row>
    <row r="135" spans="1:6">
      <c r="A135" s="189"/>
      <c r="B135" s="259"/>
      <c r="C135" s="191"/>
      <c r="D135" s="192"/>
      <c r="E135" s="193"/>
      <c r="F135" s="434"/>
    </row>
    <row r="136" spans="1:6" s="203" customFormat="1" ht="19.5" customHeight="1" thickBot="1">
      <c r="A136" s="202"/>
      <c r="B136" s="908" t="s">
        <v>126</v>
      </c>
      <c r="C136" s="909"/>
      <c r="D136" s="909"/>
      <c r="E136" s="910"/>
      <c r="F136" s="664"/>
    </row>
    <row r="137" spans="1:6" ht="13.5" thickTop="1">
      <c r="A137" s="183"/>
      <c r="B137" s="911"/>
      <c r="C137" s="912"/>
      <c r="D137" s="912"/>
      <c r="E137" s="913"/>
      <c r="F137" s="512"/>
    </row>
    <row r="138" spans="1:6">
      <c r="B138" s="205"/>
      <c r="C138" s="206"/>
    </row>
    <row r="139" spans="1:6">
      <c r="B139" s="205"/>
      <c r="C139" s="208"/>
    </row>
    <row r="140" spans="1:6">
      <c r="A140" s="176" t="s">
        <v>0</v>
      </c>
      <c r="B140" s="209" t="s">
        <v>1</v>
      </c>
      <c r="C140" s="178" t="s">
        <v>2</v>
      </c>
      <c r="D140" s="179" t="s">
        <v>3</v>
      </c>
      <c r="E140" s="180" t="s">
        <v>4</v>
      </c>
      <c r="F140" s="181" t="s">
        <v>63</v>
      </c>
    </row>
    <row r="141" spans="1:6">
      <c r="A141" s="183"/>
      <c r="B141" s="210"/>
      <c r="C141" s="185"/>
      <c r="D141" s="186"/>
      <c r="E141" s="187"/>
      <c r="F141" s="188"/>
    </row>
    <row r="142" spans="1:6">
      <c r="A142" s="189"/>
      <c r="B142" s="195"/>
      <c r="C142" s="191"/>
      <c r="D142" s="192"/>
      <c r="E142" s="193"/>
      <c r="F142" s="434"/>
    </row>
    <row r="143" spans="1:6">
      <c r="A143" s="189"/>
      <c r="B143" s="190" t="s">
        <v>34</v>
      </c>
      <c r="C143" s="191"/>
      <c r="D143" s="192"/>
      <c r="E143" s="193"/>
      <c r="F143" s="434"/>
    </row>
    <row r="144" spans="1:6">
      <c r="A144" s="189"/>
      <c r="B144" s="195"/>
      <c r="C144" s="191"/>
      <c r="D144" s="192"/>
      <c r="E144" s="193"/>
      <c r="F144" s="434"/>
    </row>
    <row r="145" spans="1:6" ht="25.5">
      <c r="A145" s="189" t="s">
        <v>6</v>
      </c>
      <c r="B145" s="195" t="s">
        <v>382</v>
      </c>
      <c r="C145" s="191">
        <f>1*workings!B188+(2*workings!B189)</f>
        <v>316</v>
      </c>
      <c r="D145" s="192" t="s">
        <v>121</v>
      </c>
      <c r="E145" s="193"/>
      <c r="F145" s="434"/>
    </row>
    <row r="146" spans="1:6">
      <c r="A146" s="189"/>
      <c r="B146" s="195"/>
      <c r="C146" s="191"/>
      <c r="D146" s="192"/>
      <c r="E146" s="193"/>
      <c r="F146" s="434"/>
    </row>
    <row r="147" spans="1:6">
      <c r="A147" s="189" t="s">
        <v>9</v>
      </c>
      <c r="B147" s="195" t="s">
        <v>354</v>
      </c>
      <c r="C147" s="191">
        <f>workings!C192+workings!C193</f>
        <v>608</v>
      </c>
      <c r="D147" s="192" t="s">
        <v>121</v>
      </c>
      <c r="E147" s="193"/>
      <c r="F147" s="434"/>
    </row>
    <row r="148" spans="1:6">
      <c r="A148" s="189"/>
      <c r="B148" s="195"/>
      <c r="C148" s="191"/>
      <c r="D148" s="192"/>
      <c r="E148" s="193"/>
      <c r="F148" s="434"/>
    </row>
    <row r="149" spans="1:6">
      <c r="A149" s="189" t="s">
        <v>10</v>
      </c>
      <c r="B149" s="195" t="s">
        <v>355</v>
      </c>
      <c r="C149" s="191">
        <f>C109+(0.2*workings!B188)</f>
        <v>936</v>
      </c>
      <c r="D149" s="192" t="s">
        <v>121</v>
      </c>
      <c r="E149" s="193"/>
      <c r="F149" s="434"/>
    </row>
    <row r="150" spans="1:6">
      <c r="A150" s="189"/>
      <c r="B150" s="195"/>
      <c r="C150" s="191"/>
      <c r="D150" s="192"/>
      <c r="E150" s="193"/>
      <c r="F150" s="434"/>
    </row>
    <row r="151" spans="1:6">
      <c r="A151" s="189" t="s">
        <v>11</v>
      </c>
      <c r="B151" s="195" t="s">
        <v>356</v>
      </c>
      <c r="C151" s="191">
        <f>C113</f>
        <v>900</v>
      </c>
      <c r="D151" s="192" t="s">
        <v>121</v>
      </c>
      <c r="E151" s="193"/>
      <c r="F151" s="434"/>
    </row>
    <row r="152" spans="1:6">
      <c r="A152" s="189"/>
      <c r="B152" s="195"/>
      <c r="C152" s="191"/>
      <c r="D152" s="192"/>
      <c r="E152" s="193"/>
      <c r="F152" s="434"/>
    </row>
    <row r="153" spans="1:6">
      <c r="A153" s="189" t="s">
        <v>12</v>
      </c>
      <c r="B153" s="195" t="s">
        <v>860</v>
      </c>
      <c r="C153" s="191">
        <v>261</v>
      </c>
      <c r="D153" s="192" t="s">
        <v>121</v>
      </c>
      <c r="E153" s="193"/>
      <c r="F153" s="434"/>
    </row>
    <row r="154" spans="1:6">
      <c r="A154" s="189"/>
      <c r="B154" s="195"/>
      <c r="C154" s="191"/>
      <c r="D154" s="192"/>
      <c r="E154" s="193"/>
      <c r="F154" s="434"/>
    </row>
    <row r="155" spans="1:6">
      <c r="A155" s="189"/>
      <c r="B155" s="195"/>
      <c r="C155" s="191"/>
      <c r="D155" s="192"/>
      <c r="E155" s="193"/>
      <c r="F155" s="434"/>
    </row>
    <row r="156" spans="1:6" ht="21.75" customHeight="1">
      <c r="A156" s="189" t="s">
        <v>13</v>
      </c>
      <c r="B156" s="195" t="s">
        <v>357</v>
      </c>
      <c r="C156" s="191">
        <f>workings!B188</f>
        <v>180</v>
      </c>
      <c r="D156" s="192" t="s">
        <v>134</v>
      </c>
      <c r="E156" s="193"/>
      <c r="F156" s="434"/>
    </row>
    <row r="157" spans="1:6">
      <c r="A157" s="189"/>
      <c r="B157" s="195"/>
      <c r="C157" s="191"/>
      <c r="D157" s="192"/>
      <c r="E157" s="193"/>
      <c r="F157" s="434"/>
    </row>
    <row r="158" spans="1:6" ht="63.75">
      <c r="A158" s="189"/>
      <c r="B158" s="190" t="s">
        <v>358</v>
      </c>
      <c r="C158" s="191"/>
      <c r="D158" s="192"/>
      <c r="E158" s="193"/>
      <c r="F158" s="434"/>
    </row>
    <row r="159" spans="1:6">
      <c r="A159" s="189"/>
      <c r="B159" s="195"/>
      <c r="C159" s="191"/>
      <c r="D159" s="192"/>
      <c r="E159" s="193"/>
      <c r="F159" s="434"/>
    </row>
    <row r="160" spans="1:6">
      <c r="A160" s="189" t="s">
        <v>14</v>
      </c>
      <c r="B160" s="195" t="s">
        <v>88</v>
      </c>
      <c r="C160" s="191">
        <f>1*workings!B189</f>
        <v>68</v>
      </c>
      <c r="D160" s="192" t="s">
        <v>121</v>
      </c>
      <c r="E160" s="193"/>
      <c r="F160" s="434"/>
    </row>
    <row r="161" spans="1:6">
      <c r="A161" s="189"/>
      <c r="B161" s="195"/>
      <c r="C161" s="191"/>
      <c r="D161" s="192"/>
      <c r="E161" s="193"/>
      <c r="F161" s="434"/>
    </row>
    <row r="162" spans="1:6" ht="25.5">
      <c r="A162" s="189"/>
      <c r="B162" s="40" t="s">
        <v>359</v>
      </c>
      <c r="C162" s="141"/>
      <c r="D162" s="211"/>
      <c r="E162" s="665"/>
      <c r="F162" s="434"/>
    </row>
    <row r="163" spans="1:6">
      <c r="A163" s="189"/>
      <c r="B163" s="212"/>
      <c r="C163" s="141"/>
      <c r="D163" s="211"/>
      <c r="E163" s="665"/>
      <c r="F163" s="434"/>
    </row>
    <row r="164" spans="1:6" s="213" customFormat="1" ht="51">
      <c r="A164" s="192" t="s">
        <v>15</v>
      </c>
      <c r="B164" s="4" t="s">
        <v>360</v>
      </c>
      <c r="C164" s="191">
        <f>C109</f>
        <v>900</v>
      </c>
      <c r="D164" s="192" t="s">
        <v>121</v>
      </c>
      <c r="E164" s="193"/>
      <c r="F164" s="434"/>
    </row>
    <row r="165" spans="1:6">
      <c r="A165" s="189"/>
      <c r="B165" s="41"/>
      <c r="C165" s="141"/>
      <c r="D165" s="211"/>
      <c r="E165" s="665"/>
      <c r="F165" s="434"/>
    </row>
    <row r="166" spans="1:6" s="214" customFormat="1" ht="46.5" customHeight="1">
      <c r="A166" s="192" t="s">
        <v>17</v>
      </c>
      <c r="B166" s="4" t="s">
        <v>361</v>
      </c>
      <c r="C166" s="191">
        <f>(4.2*workings!B188)</f>
        <v>756</v>
      </c>
      <c r="D166" s="192" t="s">
        <v>121</v>
      </c>
      <c r="E166" s="193"/>
      <c r="F166" s="434"/>
    </row>
    <row r="167" spans="1:6">
      <c r="A167" s="189"/>
      <c r="B167" s="4"/>
      <c r="C167" s="192"/>
      <c r="D167" s="192"/>
      <c r="E167" s="193"/>
      <c r="F167" s="434"/>
    </row>
    <row r="168" spans="1:6">
      <c r="A168" s="189"/>
      <c r="B168" s="40" t="s">
        <v>362</v>
      </c>
      <c r="C168" s="141"/>
      <c r="D168" s="211"/>
      <c r="E168" s="665"/>
      <c r="F168" s="434"/>
    </row>
    <row r="169" spans="1:6">
      <c r="A169" s="189"/>
      <c r="B169" s="41"/>
      <c r="C169" s="141"/>
      <c r="D169" s="211"/>
      <c r="E169" s="665"/>
      <c r="F169" s="434"/>
    </row>
    <row r="170" spans="1:6" ht="25.5">
      <c r="A170" s="189" t="s">
        <v>18</v>
      </c>
      <c r="B170" s="41" t="s">
        <v>363</v>
      </c>
      <c r="C170" s="141">
        <v>50</v>
      </c>
      <c r="D170" s="211" t="s">
        <v>90</v>
      </c>
      <c r="E170" s="665"/>
      <c r="F170" s="434"/>
    </row>
    <row r="171" spans="1:6">
      <c r="A171" s="189"/>
      <c r="B171" s="41"/>
      <c r="C171" s="141"/>
      <c r="D171" s="211"/>
      <c r="E171" s="665"/>
      <c r="F171" s="434"/>
    </row>
    <row r="172" spans="1:6" ht="25.5">
      <c r="A172" s="189" t="s">
        <v>19</v>
      </c>
      <c r="B172" s="41" t="s">
        <v>364</v>
      </c>
      <c r="C172" s="141">
        <v>8</v>
      </c>
      <c r="D172" s="211" t="s">
        <v>90</v>
      </c>
      <c r="E172" s="665"/>
      <c r="F172" s="434"/>
    </row>
    <row r="173" spans="1:6">
      <c r="A173" s="189"/>
      <c r="B173" s="41"/>
      <c r="C173" s="141"/>
      <c r="D173" s="211"/>
      <c r="E173" s="665"/>
      <c r="F173" s="434"/>
    </row>
    <row r="174" spans="1:6">
      <c r="A174" s="189"/>
      <c r="B174" s="259"/>
      <c r="C174" s="141"/>
      <c r="D174" s="211"/>
      <c r="E174" s="665"/>
      <c r="F174" s="434"/>
    </row>
    <row r="175" spans="1:6">
      <c r="A175" s="189"/>
      <c r="B175" s="259"/>
      <c r="C175" s="141"/>
      <c r="D175" s="192"/>
      <c r="E175" s="665"/>
      <c r="F175" s="434"/>
    </row>
    <row r="176" spans="1:6">
      <c r="A176" s="189"/>
      <c r="B176" s="259"/>
      <c r="C176" s="141"/>
      <c r="D176" s="192"/>
      <c r="E176" s="665"/>
      <c r="F176" s="434"/>
    </row>
    <row r="177" spans="1:6" ht="13.5" thickBot="1">
      <c r="A177" s="176"/>
      <c r="B177" s="916" t="s">
        <v>126</v>
      </c>
      <c r="C177" s="917"/>
      <c r="D177" s="917"/>
      <c r="E177" s="918"/>
      <c r="F177" s="666"/>
    </row>
    <row r="178" spans="1:6" s="204" customFormat="1" ht="13.5" thickTop="1">
      <c r="A178" s="183"/>
      <c r="B178" s="911"/>
      <c r="C178" s="912"/>
      <c r="D178" s="912"/>
      <c r="E178" s="913"/>
      <c r="F178" s="512"/>
    </row>
    <row r="179" spans="1:6">
      <c r="C179" s="216"/>
    </row>
    <row r="181" spans="1:6">
      <c r="A181" s="176" t="s">
        <v>0</v>
      </c>
      <c r="B181" s="209" t="s">
        <v>1</v>
      </c>
      <c r="C181" s="178" t="s">
        <v>2</v>
      </c>
      <c r="D181" s="179" t="s">
        <v>3</v>
      </c>
      <c r="E181" s="180" t="s">
        <v>4</v>
      </c>
      <c r="F181" s="181" t="s">
        <v>63</v>
      </c>
    </row>
    <row r="182" spans="1:6">
      <c r="A182" s="183"/>
      <c r="B182" s="210"/>
      <c r="C182" s="185"/>
      <c r="D182" s="186"/>
      <c r="E182" s="187"/>
      <c r="F182" s="188"/>
    </row>
    <row r="183" spans="1:6">
      <c r="A183" s="189"/>
      <c r="B183" s="4"/>
      <c r="C183" s="192"/>
      <c r="D183" s="192"/>
      <c r="E183" s="193"/>
      <c r="F183" s="434"/>
    </row>
    <row r="184" spans="1:6">
      <c r="A184" s="189"/>
      <c r="B184" s="1" t="s">
        <v>383</v>
      </c>
      <c r="C184" s="192"/>
      <c r="D184" s="192"/>
      <c r="E184" s="193"/>
      <c r="F184" s="434"/>
    </row>
    <row r="185" spans="1:6">
      <c r="A185" s="189"/>
      <c r="B185" s="195"/>
      <c r="C185" s="191"/>
      <c r="D185" s="192"/>
      <c r="E185" s="193"/>
      <c r="F185" s="434"/>
    </row>
    <row r="186" spans="1:6" ht="25.5">
      <c r="A186" s="189" t="s">
        <v>6</v>
      </c>
      <c r="B186" s="4" t="s">
        <v>384</v>
      </c>
      <c r="C186" s="217">
        <f>workings!B188</f>
        <v>180</v>
      </c>
      <c r="D186" s="217" t="s">
        <v>40</v>
      </c>
      <c r="E186" s="218"/>
      <c r="F186" s="515"/>
    </row>
    <row r="187" spans="1:6">
      <c r="A187" s="189"/>
      <c r="B187" s="41"/>
      <c r="C187" s="219"/>
      <c r="D187" s="217"/>
      <c r="E187" s="218"/>
      <c r="F187" s="434"/>
    </row>
    <row r="188" spans="1:6">
      <c r="A188" s="189"/>
      <c r="B188" s="40" t="s">
        <v>385</v>
      </c>
      <c r="C188" s="219"/>
      <c r="D188" s="217"/>
      <c r="E188" s="218"/>
      <c r="F188" s="434"/>
    </row>
    <row r="189" spans="1:6">
      <c r="A189" s="189"/>
      <c r="B189" s="41"/>
      <c r="C189" s="219"/>
      <c r="D189" s="217"/>
      <c r="E189" s="218"/>
      <c r="F189" s="434"/>
    </row>
    <row r="190" spans="1:6" ht="38.25">
      <c r="A190" s="189" t="s">
        <v>9</v>
      </c>
      <c r="B190" s="41" t="s">
        <v>414</v>
      </c>
      <c r="C190" s="219">
        <v>1</v>
      </c>
      <c r="D190" s="217" t="s">
        <v>386</v>
      </c>
      <c r="E190" s="218">
        <v>100000</v>
      </c>
      <c r="F190" s="434"/>
    </row>
    <row r="191" spans="1:6">
      <c r="A191" s="189"/>
      <c r="B191" s="4"/>
      <c r="C191" s="217"/>
      <c r="D191" s="217"/>
      <c r="E191" s="218"/>
      <c r="F191" s="434"/>
    </row>
    <row r="192" spans="1:6">
      <c r="A192" s="189"/>
      <c r="B192" s="4"/>
      <c r="C192" s="217"/>
      <c r="D192" s="217"/>
      <c r="E192" s="218"/>
      <c r="F192" s="434"/>
    </row>
    <row r="193" spans="1:6">
      <c r="A193" s="189"/>
      <c r="B193" s="4"/>
      <c r="C193" s="217"/>
      <c r="D193" s="217"/>
      <c r="E193" s="218"/>
      <c r="F193" s="434"/>
    </row>
    <row r="194" spans="1:6">
      <c r="A194" s="189"/>
      <c r="B194" s="217"/>
      <c r="C194" s="217"/>
      <c r="D194" s="217"/>
      <c r="E194" s="218"/>
      <c r="F194" s="515"/>
    </row>
    <row r="195" spans="1:6">
      <c r="A195" s="189"/>
      <c r="B195" s="217"/>
      <c r="C195" s="217"/>
      <c r="D195" s="217"/>
      <c r="E195" s="218"/>
      <c r="F195" s="515"/>
    </row>
    <row r="196" spans="1:6">
      <c r="A196" s="189"/>
      <c r="B196" s="217"/>
      <c r="C196" s="217"/>
      <c r="D196" s="217"/>
      <c r="E196" s="218"/>
      <c r="F196" s="515"/>
    </row>
    <row r="197" spans="1:6">
      <c r="A197" s="189"/>
      <c r="B197" s="217"/>
      <c r="C197" s="217"/>
      <c r="D197" s="217"/>
      <c r="E197" s="218"/>
      <c r="F197" s="515"/>
    </row>
    <row r="198" spans="1:6">
      <c r="A198" s="189"/>
      <c r="B198" s="217"/>
      <c r="C198" s="217"/>
      <c r="D198" s="217"/>
      <c r="E198" s="218"/>
      <c r="F198" s="515"/>
    </row>
    <row r="199" spans="1:6">
      <c r="A199" s="189"/>
      <c r="B199" s="217"/>
      <c r="C199" s="217"/>
      <c r="D199" s="217"/>
      <c r="E199" s="218"/>
      <c r="F199" s="515"/>
    </row>
    <row r="200" spans="1:6">
      <c r="A200" s="189"/>
      <c r="B200" s="217"/>
      <c r="C200" s="217"/>
      <c r="D200" s="217"/>
      <c r="E200" s="218"/>
      <c r="F200" s="515"/>
    </row>
    <row r="201" spans="1:6">
      <c r="A201" s="189"/>
      <c r="B201" s="217"/>
      <c r="C201" s="217"/>
      <c r="D201" s="217"/>
      <c r="E201" s="218"/>
      <c r="F201" s="515"/>
    </row>
    <row r="202" spans="1:6">
      <c r="A202" s="189"/>
      <c r="B202" s="217"/>
      <c r="C202" s="217"/>
      <c r="D202" s="217"/>
      <c r="E202" s="218"/>
      <c r="F202" s="515"/>
    </row>
    <row r="203" spans="1:6">
      <c r="A203" s="189"/>
      <c r="B203" s="217"/>
      <c r="C203" s="217"/>
      <c r="D203" s="217"/>
      <c r="E203" s="218"/>
      <c r="F203" s="515"/>
    </row>
    <row r="204" spans="1:6">
      <c r="A204" s="189"/>
      <c r="B204" s="217"/>
      <c r="C204" s="217"/>
      <c r="D204" s="217"/>
      <c r="E204" s="218"/>
      <c r="F204" s="515"/>
    </row>
    <row r="205" spans="1:6">
      <c r="A205" s="189"/>
      <c r="B205" s="4"/>
      <c r="C205" s="217"/>
      <c r="D205" s="217"/>
      <c r="E205" s="218"/>
      <c r="F205" s="434"/>
    </row>
    <row r="206" spans="1:6">
      <c r="A206" s="189"/>
      <c r="B206" s="4"/>
      <c r="C206" s="217"/>
      <c r="D206" s="217"/>
      <c r="E206" s="218"/>
      <c r="F206" s="434"/>
    </row>
    <row r="207" spans="1:6">
      <c r="A207" s="189"/>
      <c r="B207" s="4"/>
      <c r="C207" s="217"/>
      <c r="D207" s="217"/>
      <c r="E207" s="218"/>
      <c r="F207" s="434"/>
    </row>
    <row r="208" spans="1:6">
      <c r="A208" s="189"/>
      <c r="B208" s="4"/>
      <c r="C208" s="217"/>
      <c r="D208" s="217"/>
      <c r="E208" s="218"/>
      <c r="F208" s="434"/>
    </row>
    <row r="209" spans="1:6">
      <c r="A209" s="189"/>
      <c r="B209" s="4"/>
      <c r="C209" s="217"/>
      <c r="D209" s="217"/>
      <c r="E209" s="218"/>
      <c r="F209" s="434"/>
    </row>
    <row r="210" spans="1:6">
      <c r="A210" s="189"/>
      <c r="B210" s="4"/>
      <c r="C210" s="217"/>
      <c r="D210" s="217"/>
      <c r="E210" s="218"/>
      <c r="F210" s="434"/>
    </row>
    <row r="211" spans="1:6">
      <c r="A211" s="189"/>
      <c r="B211" s="4"/>
      <c r="C211" s="217"/>
      <c r="D211" s="217"/>
      <c r="E211" s="218"/>
      <c r="F211" s="434"/>
    </row>
    <row r="212" spans="1:6">
      <c r="A212" s="189"/>
      <c r="B212" s="4"/>
      <c r="C212" s="217"/>
      <c r="D212" s="217"/>
      <c r="E212" s="218"/>
      <c r="F212" s="434"/>
    </row>
    <row r="213" spans="1:6">
      <c r="A213" s="189"/>
      <c r="B213" s="4"/>
      <c r="C213" s="217"/>
      <c r="D213" s="217"/>
      <c r="E213" s="218"/>
      <c r="F213" s="434"/>
    </row>
    <row r="214" spans="1:6">
      <c r="A214" s="189"/>
      <c r="B214" s="4"/>
      <c r="C214" s="217"/>
      <c r="D214" s="217"/>
      <c r="E214" s="218"/>
      <c r="F214" s="434"/>
    </row>
    <row r="215" spans="1:6">
      <c r="A215" s="189"/>
      <c r="B215" s="4"/>
      <c r="C215" s="217"/>
      <c r="D215" s="217"/>
      <c r="E215" s="218"/>
      <c r="F215" s="434"/>
    </row>
    <row r="216" spans="1:6">
      <c r="A216" s="189"/>
      <c r="B216" s="4"/>
      <c r="C216" s="217"/>
      <c r="D216" s="217"/>
      <c r="E216" s="218"/>
      <c r="F216" s="434"/>
    </row>
    <row r="217" spans="1:6">
      <c r="A217" s="189"/>
      <c r="B217" s="4"/>
      <c r="C217" s="217"/>
      <c r="D217" s="217"/>
      <c r="E217" s="218"/>
      <c r="F217" s="434"/>
    </row>
    <row r="218" spans="1:6">
      <c r="A218" s="189"/>
      <c r="B218" s="4"/>
      <c r="C218" s="217"/>
      <c r="D218" s="217"/>
      <c r="E218" s="218"/>
      <c r="F218" s="434"/>
    </row>
    <row r="219" spans="1:6">
      <c r="A219" s="189"/>
      <c r="B219" s="4"/>
      <c r="C219" s="217"/>
      <c r="D219" s="217"/>
      <c r="E219" s="218"/>
      <c r="F219" s="434"/>
    </row>
    <row r="220" spans="1:6">
      <c r="A220" s="189"/>
      <c r="B220" s="1"/>
      <c r="C220" s="217"/>
      <c r="D220" s="217"/>
      <c r="E220" s="218"/>
      <c r="F220" s="434"/>
    </row>
    <row r="221" spans="1:6">
      <c r="A221" s="189"/>
      <c r="B221" s="4"/>
      <c r="C221" s="217"/>
      <c r="D221" s="217"/>
      <c r="E221" s="218"/>
      <c r="F221" s="434"/>
    </row>
    <row r="222" spans="1:6">
      <c r="A222" s="189"/>
      <c r="B222" s="4"/>
      <c r="C222" s="217"/>
      <c r="D222" s="217"/>
      <c r="E222" s="218"/>
      <c r="F222" s="434"/>
    </row>
    <row r="223" spans="1:6">
      <c r="A223" s="189"/>
      <c r="B223" s="4"/>
      <c r="C223" s="217"/>
      <c r="D223" s="217"/>
      <c r="E223" s="218"/>
      <c r="F223" s="434"/>
    </row>
    <row r="224" spans="1:6">
      <c r="A224" s="189"/>
      <c r="B224" s="4"/>
      <c r="C224" s="217"/>
      <c r="D224" s="217"/>
      <c r="E224" s="218"/>
      <c r="F224" s="434"/>
    </row>
    <row r="225" spans="1:6">
      <c r="A225" s="189"/>
      <c r="B225" s="220"/>
      <c r="C225" s="217"/>
      <c r="D225" s="217"/>
      <c r="E225" s="218"/>
      <c r="F225" s="434"/>
    </row>
    <row r="226" spans="1:6">
      <c r="A226" s="189"/>
      <c r="B226" s="259"/>
      <c r="C226" s="217"/>
      <c r="D226" s="217"/>
      <c r="E226" s="218"/>
      <c r="F226" s="434"/>
    </row>
    <row r="227" spans="1:6">
      <c r="A227" s="189"/>
      <c r="B227" s="259"/>
      <c r="C227" s="217"/>
      <c r="D227" s="217"/>
      <c r="E227" s="218"/>
      <c r="F227" s="434"/>
    </row>
    <row r="228" spans="1:6">
      <c r="A228" s="189"/>
      <c r="B228" s="259"/>
      <c r="C228" s="217"/>
      <c r="D228" s="217"/>
      <c r="E228" s="218"/>
      <c r="F228" s="434"/>
    </row>
    <row r="229" spans="1:6" ht="16.5" customHeight="1" thickBot="1">
      <c r="A229" s="221"/>
      <c r="B229" s="919" t="s">
        <v>126</v>
      </c>
      <c r="C229" s="920"/>
      <c r="D229" s="920"/>
      <c r="E229" s="921"/>
      <c r="F229" s="666"/>
    </row>
    <row r="230" spans="1:6" s="204" customFormat="1" ht="13.5" thickTop="1">
      <c r="A230" s="183"/>
      <c r="B230" s="922"/>
      <c r="C230" s="923"/>
      <c r="D230" s="923"/>
      <c r="E230" s="924"/>
      <c r="F230" s="512"/>
    </row>
    <row r="231" spans="1:6">
      <c r="C231" s="222"/>
      <c r="D231" s="182"/>
      <c r="E231" s="516"/>
    </row>
    <row r="232" spans="1:6">
      <c r="C232" s="182"/>
      <c r="D232" s="182"/>
      <c r="E232" s="516"/>
    </row>
    <row r="233" spans="1:6">
      <c r="A233" s="176" t="s">
        <v>0</v>
      </c>
      <c r="B233" s="209" t="s">
        <v>1</v>
      </c>
      <c r="C233" s="178" t="s">
        <v>2</v>
      </c>
      <c r="D233" s="179" t="s">
        <v>3</v>
      </c>
      <c r="E233" s="180" t="s">
        <v>4</v>
      </c>
      <c r="F233" s="181" t="s">
        <v>63</v>
      </c>
    </row>
    <row r="234" spans="1:6">
      <c r="A234" s="183"/>
      <c r="B234" s="210"/>
      <c r="C234" s="185"/>
      <c r="D234" s="186"/>
      <c r="E234" s="187"/>
      <c r="F234" s="188"/>
    </row>
    <row r="235" spans="1:6">
      <c r="A235" s="189"/>
      <c r="B235" s="217"/>
      <c r="C235" s="217"/>
      <c r="D235" s="217"/>
      <c r="E235" s="218"/>
      <c r="F235" s="434"/>
    </row>
    <row r="236" spans="1:6">
      <c r="A236" s="189"/>
      <c r="B236" s="1" t="s">
        <v>33</v>
      </c>
      <c r="C236" s="217"/>
      <c r="D236" s="217"/>
      <c r="E236" s="218"/>
      <c r="F236" s="434"/>
    </row>
    <row r="237" spans="1:6">
      <c r="A237" s="189"/>
      <c r="B237" s="1"/>
      <c r="C237" s="217"/>
      <c r="D237" s="217"/>
      <c r="E237" s="218"/>
      <c r="F237" s="434"/>
    </row>
    <row r="238" spans="1:6">
      <c r="A238" s="189"/>
      <c r="B238" s="1"/>
      <c r="C238" s="217"/>
      <c r="D238" s="217"/>
      <c r="E238" s="218"/>
      <c r="F238" s="434"/>
    </row>
    <row r="239" spans="1:6">
      <c r="A239" s="189"/>
      <c r="B239" s="1" t="s">
        <v>49</v>
      </c>
      <c r="C239" s="217"/>
      <c r="D239" s="217"/>
      <c r="E239" s="218"/>
      <c r="F239" s="434"/>
    </row>
    <row r="240" spans="1:6">
      <c r="A240" s="189"/>
      <c r="B240" s="1"/>
      <c r="C240" s="217"/>
      <c r="D240" s="217"/>
      <c r="E240" s="218"/>
      <c r="F240" s="434"/>
    </row>
    <row r="241" spans="1:6">
      <c r="A241" s="189"/>
      <c r="B241" s="4"/>
      <c r="C241" s="217"/>
      <c r="D241" s="217"/>
      <c r="E241" s="218"/>
      <c r="F241" s="434"/>
    </row>
    <row r="242" spans="1:6">
      <c r="A242" s="189"/>
      <c r="B242" s="246" t="s">
        <v>298</v>
      </c>
      <c r="C242" s="247"/>
      <c r="D242" s="247"/>
      <c r="E242" s="524"/>
      <c r="F242" s="525"/>
    </row>
    <row r="243" spans="1:6">
      <c r="A243" s="189"/>
      <c r="B243" s="246"/>
      <c r="C243" s="247"/>
      <c r="D243" s="247"/>
      <c r="E243" s="524"/>
      <c r="F243" s="525"/>
    </row>
    <row r="244" spans="1:6">
      <c r="A244" s="189"/>
      <c r="B244" s="246"/>
      <c r="C244" s="247"/>
      <c r="D244" s="247"/>
      <c r="E244" s="524"/>
      <c r="F244" s="525"/>
    </row>
    <row r="245" spans="1:6">
      <c r="A245" s="189"/>
      <c r="B245" s="246" t="s">
        <v>861</v>
      </c>
      <c r="C245" s="247"/>
      <c r="D245" s="247"/>
      <c r="E245" s="524"/>
      <c r="F245" s="525"/>
    </row>
    <row r="246" spans="1:6">
      <c r="A246" s="189"/>
      <c r="B246" s="246"/>
      <c r="C246" s="247"/>
      <c r="D246" s="247"/>
      <c r="E246" s="524"/>
      <c r="F246" s="525"/>
    </row>
    <row r="247" spans="1:6">
      <c r="A247" s="189"/>
      <c r="B247" s="246"/>
      <c r="C247" s="247"/>
      <c r="D247" s="247"/>
      <c r="E247" s="524"/>
      <c r="F247" s="525"/>
    </row>
    <row r="248" spans="1:6">
      <c r="A248" s="189"/>
      <c r="B248" s="246" t="s">
        <v>299</v>
      </c>
      <c r="C248" s="247"/>
      <c r="D248" s="247"/>
      <c r="E248" s="524"/>
      <c r="F248" s="525"/>
    </row>
    <row r="249" spans="1:6">
      <c r="A249" s="189"/>
      <c r="B249" s="246"/>
      <c r="C249" s="247"/>
      <c r="D249" s="247"/>
      <c r="E249" s="524"/>
      <c r="F249" s="525"/>
    </row>
    <row r="250" spans="1:6">
      <c r="A250" s="189"/>
      <c r="B250" s="246"/>
      <c r="C250" s="247"/>
      <c r="D250" s="247"/>
      <c r="E250" s="524"/>
      <c r="F250" s="525"/>
    </row>
    <row r="251" spans="1:6">
      <c r="A251" s="189"/>
      <c r="B251" s="246" t="s">
        <v>862</v>
      </c>
      <c r="C251" s="247"/>
      <c r="D251" s="247"/>
      <c r="E251" s="524"/>
      <c r="F251" s="525"/>
    </row>
    <row r="252" spans="1:6">
      <c r="A252" s="189"/>
      <c r="B252" s="246"/>
      <c r="C252" s="247"/>
      <c r="D252" s="247"/>
      <c r="E252" s="524"/>
      <c r="F252" s="525"/>
    </row>
    <row r="253" spans="1:6">
      <c r="A253" s="189"/>
      <c r="B253" s="247"/>
      <c r="C253" s="247"/>
      <c r="D253" s="247"/>
      <c r="E253" s="524"/>
      <c r="F253" s="525"/>
    </row>
    <row r="254" spans="1:6">
      <c r="A254" s="189"/>
      <c r="B254" s="246" t="s">
        <v>863</v>
      </c>
      <c r="C254" s="247"/>
      <c r="D254" s="247"/>
      <c r="E254" s="524"/>
      <c r="F254" s="525"/>
    </row>
    <row r="255" spans="1:6">
      <c r="A255" s="189"/>
      <c r="B255" s="247"/>
      <c r="C255" s="247"/>
      <c r="D255" s="247"/>
      <c r="E255" s="524"/>
      <c r="F255" s="525"/>
    </row>
    <row r="256" spans="1:6">
      <c r="A256" s="189"/>
      <c r="B256" s="247"/>
      <c r="C256" s="247"/>
      <c r="D256" s="247"/>
      <c r="E256" s="524"/>
      <c r="F256" s="525"/>
    </row>
    <row r="257" spans="1:6">
      <c r="A257" s="189"/>
      <c r="B257" s="217"/>
      <c r="C257" s="217"/>
      <c r="D257" s="217"/>
      <c r="E257" s="218"/>
      <c r="F257" s="434"/>
    </row>
    <row r="258" spans="1:6">
      <c r="A258" s="189"/>
      <c r="B258" s="217"/>
      <c r="C258" s="217"/>
      <c r="D258" s="217"/>
      <c r="E258" s="218"/>
      <c r="F258" s="434"/>
    </row>
    <row r="259" spans="1:6">
      <c r="A259" s="189"/>
      <c r="B259" s="217"/>
      <c r="C259" s="217"/>
      <c r="D259" s="217"/>
      <c r="E259" s="218"/>
      <c r="F259" s="434"/>
    </row>
    <row r="260" spans="1:6">
      <c r="A260" s="189"/>
      <c r="B260" s="217"/>
      <c r="C260" s="217"/>
      <c r="D260" s="217"/>
      <c r="E260" s="218"/>
      <c r="F260" s="434"/>
    </row>
    <row r="261" spans="1:6">
      <c r="A261" s="189"/>
      <c r="B261" s="217"/>
      <c r="C261" s="217"/>
      <c r="D261" s="217"/>
      <c r="E261" s="218"/>
      <c r="F261" s="434"/>
    </row>
    <row r="262" spans="1:6">
      <c r="A262" s="189"/>
      <c r="B262" s="217"/>
      <c r="C262" s="217"/>
      <c r="D262" s="217"/>
      <c r="E262" s="218"/>
      <c r="F262" s="434"/>
    </row>
    <row r="263" spans="1:6">
      <c r="A263" s="189"/>
      <c r="B263" s="217"/>
      <c r="C263" s="217"/>
      <c r="D263" s="217"/>
      <c r="E263" s="218"/>
      <c r="F263" s="434"/>
    </row>
    <row r="264" spans="1:6">
      <c r="A264" s="189"/>
      <c r="B264" s="217"/>
      <c r="C264" s="217"/>
      <c r="D264" s="217"/>
      <c r="E264" s="218"/>
      <c r="F264" s="434"/>
    </row>
    <row r="265" spans="1:6">
      <c r="A265" s="189"/>
      <c r="B265" s="217"/>
      <c r="C265" s="217"/>
      <c r="D265" s="217"/>
      <c r="E265" s="218"/>
      <c r="F265" s="434"/>
    </row>
    <row r="266" spans="1:6">
      <c r="A266" s="189"/>
      <c r="B266" s="217"/>
      <c r="C266" s="217"/>
      <c r="D266" s="217"/>
      <c r="E266" s="218"/>
      <c r="F266" s="434"/>
    </row>
    <row r="267" spans="1:6">
      <c r="A267" s="189"/>
      <c r="B267" s="217"/>
      <c r="C267" s="217"/>
      <c r="D267" s="217"/>
      <c r="E267" s="218"/>
      <c r="F267" s="434"/>
    </row>
    <row r="268" spans="1:6">
      <c r="A268" s="189"/>
      <c r="B268" s="217"/>
      <c r="C268" s="217"/>
      <c r="D268" s="217"/>
      <c r="E268" s="218"/>
      <c r="F268" s="434"/>
    </row>
    <row r="269" spans="1:6">
      <c r="A269" s="189"/>
      <c r="B269" s="217"/>
      <c r="C269" s="217"/>
      <c r="D269" s="217"/>
      <c r="E269" s="218"/>
      <c r="F269" s="434"/>
    </row>
    <row r="270" spans="1:6">
      <c r="A270" s="189"/>
      <c r="B270" s="217"/>
      <c r="C270" s="217"/>
      <c r="D270" s="217"/>
      <c r="E270" s="218"/>
      <c r="F270" s="434"/>
    </row>
    <row r="271" spans="1:6">
      <c r="A271" s="189"/>
      <c r="B271" s="217"/>
      <c r="C271" s="217"/>
      <c r="D271" s="217"/>
      <c r="E271" s="218"/>
      <c r="F271" s="434"/>
    </row>
    <row r="272" spans="1:6">
      <c r="A272" s="189"/>
      <c r="B272" s="217"/>
      <c r="C272" s="217"/>
      <c r="D272" s="217"/>
      <c r="E272" s="218"/>
      <c r="F272" s="434"/>
    </row>
    <row r="273" spans="1:6">
      <c r="A273" s="189"/>
      <c r="B273" s="217"/>
      <c r="C273" s="217"/>
      <c r="D273" s="217"/>
      <c r="E273" s="218"/>
      <c r="F273" s="434"/>
    </row>
    <row r="274" spans="1:6">
      <c r="A274" s="189"/>
      <c r="B274" s="217"/>
      <c r="C274" s="217"/>
      <c r="D274" s="217"/>
      <c r="E274" s="218"/>
      <c r="F274" s="434"/>
    </row>
    <row r="275" spans="1:6">
      <c r="A275" s="189"/>
      <c r="B275" s="217"/>
      <c r="C275" s="217"/>
      <c r="D275" s="217"/>
      <c r="E275" s="218"/>
      <c r="F275" s="434"/>
    </row>
    <row r="276" spans="1:6">
      <c r="A276" s="189"/>
      <c r="B276" s="217"/>
      <c r="C276" s="217"/>
      <c r="D276" s="217"/>
      <c r="E276" s="218"/>
      <c r="F276" s="434"/>
    </row>
    <row r="277" spans="1:6">
      <c r="A277" s="189"/>
      <c r="B277" s="217"/>
      <c r="C277" s="217"/>
      <c r="D277" s="217"/>
      <c r="E277" s="218"/>
      <c r="F277" s="434"/>
    </row>
    <row r="278" spans="1:6">
      <c r="A278" s="189"/>
      <c r="B278" s="217"/>
      <c r="C278" s="217"/>
      <c r="D278" s="217"/>
      <c r="E278" s="218"/>
      <c r="F278" s="434"/>
    </row>
    <row r="279" spans="1:6">
      <c r="A279" s="189"/>
      <c r="B279" s="217"/>
      <c r="C279" s="217"/>
      <c r="D279" s="217"/>
      <c r="E279" s="218"/>
      <c r="F279" s="434"/>
    </row>
    <row r="280" spans="1:6">
      <c r="A280" s="189"/>
      <c r="B280" s="217"/>
      <c r="C280" s="217"/>
      <c r="D280" s="217"/>
      <c r="E280" s="218"/>
      <c r="F280" s="434"/>
    </row>
    <row r="281" spans="1:6">
      <c r="A281" s="189"/>
      <c r="B281" s="259"/>
      <c r="C281" s="217"/>
      <c r="D281" s="217"/>
      <c r="E281" s="218"/>
      <c r="F281" s="434"/>
    </row>
    <row r="282" spans="1:6">
      <c r="A282" s="189"/>
      <c r="B282" s="259"/>
      <c r="C282" s="217"/>
      <c r="D282" s="217"/>
      <c r="E282" s="218"/>
      <c r="F282" s="434"/>
    </row>
    <row r="283" spans="1:6">
      <c r="A283" s="189"/>
      <c r="B283" s="259"/>
      <c r="C283" s="217"/>
      <c r="D283" s="217"/>
      <c r="E283" s="218"/>
      <c r="F283" s="434"/>
    </row>
    <row r="284" spans="1:6" ht="13.5" thickBot="1">
      <c r="A284" s="176"/>
      <c r="B284" s="919" t="s">
        <v>387</v>
      </c>
      <c r="C284" s="920"/>
      <c r="D284" s="920"/>
      <c r="E284" s="921"/>
      <c r="F284" s="666"/>
    </row>
    <row r="285" spans="1:6" ht="13.5" thickTop="1">
      <c r="A285" s="183"/>
      <c r="B285" s="905"/>
      <c r="C285" s="906"/>
      <c r="D285" s="906"/>
      <c r="E285" s="907"/>
      <c r="F285" s="512"/>
    </row>
    <row r="286" spans="1:6">
      <c r="B286" s="182"/>
      <c r="C286" s="222"/>
      <c r="D286" s="182"/>
      <c r="E286" s="516"/>
    </row>
    <row r="287" spans="1:6">
      <c r="B287" s="182"/>
      <c r="C287" s="182"/>
      <c r="D287" s="182"/>
      <c r="E287" s="516"/>
    </row>
    <row r="288" spans="1:6">
      <c r="A288" s="176" t="s">
        <v>0</v>
      </c>
      <c r="B288" s="209" t="s">
        <v>1</v>
      </c>
      <c r="C288" s="178" t="s">
        <v>2</v>
      </c>
      <c r="D288" s="179" t="s">
        <v>3</v>
      </c>
      <c r="E288" s="180" t="s">
        <v>4</v>
      </c>
      <c r="F288" s="181" t="s">
        <v>63</v>
      </c>
    </row>
    <row r="289" spans="1:6">
      <c r="A289" s="183"/>
      <c r="B289" s="210"/>
      <c r="C289" s="185"/>
      <c r="D289" s="186"/>
      <c r="E289" s="187"/>
      <c r="F289" s="188"/>
    </row>
    <row r="290" spans="1:6">
      <c r="A290" s="189"/>
      <c r="B290" s="217"/>
      <c r="C290" s="217"/>
      <c r="D290" s="217"/>
      <c r="E290" s="218"/>
      <c r="F290" s="434"/>
    </row>
    <row r="291" spans="1:6">
      <c r="A291" s="189"/>
      <c r="B291" s="223" t="s">
        <v>101</v>
      </c>
      <c r="C291" s="217"/>
      <c r="D291" s="217"/>
      <c r="E291" s="218"/>
      <c r="F291" s="434"/>
    </row>
    <row r="292" spans="1:6">
      <c r="A292" s="189"/>
      <c r="B292" s="217"/>
      <c r="C292" s="217"/>
      <c r="D292" s="217"/>
      <c r="E292" s="218"/>
      <c r="F292" s="434"/>
    </row>
    <row r="293" spans="1:6">
      <c r="A293" s="189"/>
      <c r="B293" s="31" t="s">
        <v>44</v>
      </c>
      <c r="C293" s="163"/>
      <c r="D293" s="164"/>
      <c r="E293" s="421"/>
      <c r="F293" s="517"/>
    </row>
    <row r="294" spans="1:6">
      <c r="A294" s="189"/>
      <c r="B294" s="31"/>
      <c r="C294" s="163"/>
      <c r="D294" s="164"/>
      <c r="E294" s="421"/>
      <c r="F294" s="517"/>
    </row>
    <row r="295" spans="1:6">
      <c r="A295" s="189"/>
      <c r="B295" s="31" t="s">
        <v>945</v>
      </c>
      <c r="C295" s="163"/>
      <c r="D295" s="164"/>
      <c r="E295" s="421"/>
      <c r="F295" s="517"/>
    </row>
    <row r="296" spans="1:6">
      <c r="A296" s="189"/>
      <c r="B296" s="31"/>
      <c r="C296" s="163"/>
      <c r="D296" s="164"/>
      <c r="E296" s="421"/>
      <c r="F296" s="517"/>
    </row>
    <row r="297" spans="1:6" ht="63.75">
      <c r="A297" s="28"/>
      <c r="B297" s="267" t="s">
        <v>944</v>
      </c>
      <c r="C297" s="103"/>
      <c r="D297" s="29"/>
      <c r="E297" s="77"/>
      <c r="F297" s="455"/>
    </row>
    <row r="298" spans="1:6">
      <c r="A298" s="28"/>
      <c r="B298" s="16"/>
      <c r="C298" s="103"/>
      <c r="D298" s="29"/>
      <c r="E298" s="77"/>
      <c r="F298" s="455"/>
    </row>
    <row r="299" spans="1:6">
      <c r="A299" s="189" t="s">
        <v>6</v>
      </c>
      <c r="B299" s="171" t="s">
        <v>439</v>
      </c>
      <c r="C299" s="169">
        <v>9</v>
      </c>
      <c r="D299" s="170" t="s">
        <v>24</v>
      </c>
      <c r="E299" s="76"/>
      <c r="F299" s="14"/>
    </row>
    <row r="300" spans="1:6">
      <c r="A300" s="189"/>
      <c r="B300" s="173"/>
      <c r="C300" s="169"/>
      <c r="D300" s="170"/>
      <c r="E300" s="76"/>
      <c r="F300" s="14"/>
    </row>
    <row r="301" spans="1:6">
      <c r="A301" s="189" t="s">
        <v>9</v>
      </c>
      <c r="B301" s="171" t="s">
        <v>440</v>
      </c>
      <c r="C301" s="169">
        <v>2</v>
      </c>
      <c r="D301" s="170" t="s">
        <v>24</v>
      </c>
      <c r="E301" s="76"/>
      <c r="F301" s="14"/>
    </row>
    <row r="302" spans="1:6">
      <c r="A302" s="189"/>
      <c r="B302" s="171"/>
      <c r="C302" s="169"/>
      <c r="D302" s="170"/>
      <c r="E302" s="76"/>
      <c r="F302" s="14"/>
    </row>
    <row r="303" spans="1:6">
      <c r="A303" s="189" t="s">
        <v>10</v>
      </c>
      <c r="B303" s="171" t="s">
        <v>441</v>
      </c>
      <c r="C303" s="169">
        <v>1</v>
      </c>
      <c r="D303" s="170" t="s">
        <v>24</v>
      </c>
      <c r="E303" s="76"/>
      <c r="F303" s="14"/>
    </row>
    <row r="304" spans="1:6">
      <c r="A304" s="189"/>
      <c r="B304" s="171"/>
      <c r="C304" s="169"/>
      <c r="D304" s="170"/>
      <c r="E304" s="76"/>
      <c r="F304" s="14"/>
    </row>
    <row r="305" spans="1:6">
      <c r="A305" s="189" t="s">
        <v>11</v>
      </c>
      <c r="B305" s="171" t="s">
        <v>442</v>
      </c>
      <c r="C305" s="169">
        <v>4</v>
      </c>
      <c r="D305" s="170" t="s">
        <v>24</v>
      </c>
      <c r="E305" s="76"/>
      <c r="F305" s="14"/>
    </row>
    <row r="306" spans="1:6">
      <c r="A306" s="189"/>
      <c r="B306" s="171"/>
      <c r="C306" s="169"/>
      <c r="D306" s="170"/>
      <c r="E306" s="76"/>
      <c r="F306" s="14"/>
    </row>
    <row r="307" spans="1:6">
      <c r="A307" s="189"/>
      <c r="B307" s="171"/>
      <c r="C307" s="169"/>
      <c r="D307" s="170"/>
      <c r="E307" s="76"/>
      <c r="F307" s="14"/>
    </row>
    <row r="308" spans="1:6">
      <c r="A308" s="189"/>
      <c r="B308" s="171"/>
      <c r="C308" s="169"/>
      <c r="D308" s="170"/>
      <c r="E308" s="76"/>
      <c r="F308" s="14"/>
    </row>
    <row r="309" spans="1:6">
      <c r="A309" s="189"/>
      <c r="B309" s="171"/>
      <c r="C309" s="169"/>
      <c r="D309" s="170"/>
      <c r="E309" s="76"/>
      <c r="F309" s="14"/>
    </row>
    <row r="310" spans="1:6">
      <c r="A310" s="189"/>
      <c r="B310" s="171"/>
      <c r="C310" s="169"/>
      <c r="D310" s="170"/>
      <c r="E310" s="76"/>
      <c r="F310" s="14"/>
    </row>
    <row r="311" spans="1:6">
      <c r="A311" s="189"/>
      <c r="B311" s="171"/>
      <c r="C311" s="169"/>
      <c r="D311" s="170"/>
      <c r="E311" s="76"/>
      <c r="F311" s="14"/>
    </row>
    <row r="312" spans="1:6">
      <c r="A312" s="189"/>
      <c r="B312" s="171"/>
      <c r="C312" s="169"/>
      <c r="D312" s="170"/>
      <c r="E312" s="76"/>
      <c r="F312" s="14"/>
    </row>
    <row r="313" spans="1:6">
      <c r="A313" s="189"/>
      <c r="B313" s="171"/>
      <c r="C313" s="169"/>
      <c r="D313" s="170"/>
      <c r="E313" s="76"/>
      <c r="F313" s="14"/>
    </row>
    <row r="314" spans="1:6">
      <c r="A314" s="189"/>
      <c r="B314" s="171"/>
      <c r="C314" s="169"/>
      <c r="D314" s="170"/>
      <c r="E314" s="76"/>
      <c r="F314" s="14"/>
    </row>
    <row r="315" spans="1:6">
      <c r="A315" s="189"/>
      <c r="B315" s="171"/>
      <c r="C315" s="169"/>
      <c r="D315" s="170"/>
      <c r="E315" s="76"/>
      <c r="F315" s="14"/>
    </row>
    <row r="316" spans="1:6">
      <c r="A316" s="189"/>
      <c r="B316" s="171"/>
      <c r="C316" s="169"/>
      <c r="D316" s="170"/>
      <c r="E316" s="76"/>
      <c r="F316" s="14"/>
    </row>
    <row r="317" spans="1:6">
      <c r="A317" s="189"/>
      <c r="B317" s="171"/>
      <c r="C317" s="169"/>
      <c r="D317" s="170"/>
      <c r="E317" s="76"/>
      <c r="F317" s="14"/>
    </row>
    <row r="318" spans="1:6">
      <c r="A318" s="189"/>
      <c r="B318" s="171"/>
      <c r="C318" s="169"/>
      <c r="D318" s="170"/>
      <c r="E318" s="76"/>
      <c r="F318" s="14"/>
    </row>
    <row r="319" spans="1:6">
      <c r="A319" s="189"/>
      <c r="B319" s="171"/>
      <c r="C319" s="169"/>
      <c r="D319" s="170"/>
      <c r="E319" s="76"/>
      <c r="F319" s="14"/>
    </row>
    <row r="320" spans="1:6">
      <c r="A320" s="189"/>
      <c r="B320" s="171"/>
      <c r="C320" s="169"/>
      <c r="D320" s="170"/>
      <c r="E320" s="76"/>
      <c r="F320" s="14"/>
    </row>
    <row r="321" spans="1:17">
      <c r="A321" s="189"/>
      <c r="B321" s="171"/>
      <c r="C321" s="169"/>
      <c r="D321" s="170"/>
      <c r="E321" s="76"/>
      <c r="F321" s="14"/>
    </row>
    <row r="322" spans="1:17">
      <c r="A322" s="189"/>
      <c r="B322" s="171"/>
      <c r="C322" s="169"/>
      <c r="D322" s="170"/>
      <c r="E322" s="76"/>
      <c r="F322" s="14"/>
    </row>
    <row r="323" spans="1:17">
      <c r="A323" s="189"/>
      <c r="B323" s="171"/>
      <c r="C323" s="169"/>
      <c r="D323" s="170"/>
      <c r="E323" s="76"/>
      <c r="F323" s="14"/>
    </row>
    <row r="324" spans="1:17">
      <c r="A324" s="189"/>
      <c r="B324" s="171"/>
      <c r="C324" s="169"/>
      <c r="D324" s="170"/>
      <c r="E324" s="76"/>
      <c r="F324" s="14"/>
    </row>
    <row r="325" spans="1:17">
      <c r="A325" s="189"/>
      <c r="B325" s="171"/>
      <c r="C325" s="169"/>
      <c r="D325" s="170"/>
      <c r="E325" s="76"/>
      <c r="F325" s="14"/>
    </row>
    <row r="326" spans="1:17">
      <c r="A326" s="189"/>
      <c r="B326" s="171"/>
      <c r="C326" s="169"/>
      <c r="D326" s="170"/>
      <c r="E326" s="76"/>
      <c r="F326" s="14"/>
    </row>
    <row r="327" spans="1:17">
      <c r="A327" s="189"/>
      <c r="B327" s="171"/>
      <c r="C327" s="169"/>
      <c r="D327" s="170"/>
      <c r="E327" s="76"/>
      <c r="F327" s="14"/>
    </row>
    <row r="328" spans="1:17">
      <c r="A328" s="189"/>
      <c r="B328" s="171"/>
      <c r="C328" s="169"/>
      <c r="D328" s="170"/>
      <c r="E328" s="76"/>
      <c r="F328" s="14"/>
    </row>
    <row r="329" spans="1:17">
      <c r="A329" s="189"/>
      <c r="B329" s="107"/>
      <c r="C329" s="166"/>
      <c r="D329" s="167"/>
      <c r="E329" s="78"/>
      <c r="F329" s="667"/>
    </row>
    <row r="330" spans="1:17">
      <c r="A330" s="189"/>
      <c r="B330" s="107"/>
      <c r="C330" s="166"/>
      <c r="D330" s="167"/>
      <c r="E330" s="78"/>
      <c r="F330" s="667"/>
    </row>
    <row r="331" spans="1:17">
      <c r="A331" s="189"/>
      <c r="B331" s="107"/>
      <c r="C331" s="166"/>
      <c r="D331" s="167"/>
      <c r="E331" s="78"/>
      <c r="F331" s="667"/>
    </row>
    <row r="332" spans="1:17">
      <c r="A332" s="189"/>
      <c r="B332" s="107"/>
      <c r="C332" s="166"/>
      <c r="D332" s="167"/>
      <c r="E332" s="78"/>
      <c r="F332" s="667"/>
    </row>
    <row r="333" spans="1:17">
      <c r="A333" s="189"/>
      <c r="B333" s="107"/>
      <c r="C333" s="166"/>
      <c r="D333" s="167"/>
      <c r="E333" s="78"/>
      <c r="F333" s="667"/>
    </row>
    <row r="334" spans="1:17">
      <c r="A334" s="189"/>
      <c r="B334" s="107"/>
      <c r="C334" s="166"/>
      <c r="D334" s="167"/>
      <c r="E334" s="78"/>
      <c r="F334" s="667"/>
    </row>
    <row r="335" spans="1:17" s="204" customFormat="1" ht="15" customHeight="1" thickBot="1">
      <c r="A335" s="176"/>
      <c r="B335" s="925" t="s">
        <v>387</v>
      </c>
      <c r="C335" s="926"/>
      <c r="D335" s="926"/>
      <c r="E335" s="927"/>
      <c r="F335" s="668"/>
      <c r="Q335" s="182"/>
    </row>
    <row r="336" spans="1:17" ht="13.5" thickTop="1">
      <c r="A336" s="224"/>
      <c r="B336" s="928"/>
      <c r="C336" s="929"/>
      <c r="D336" s="929"/>
      <c r="E336" s="930"/>
      <c r="F336" s="518"/>
    </row>
    <row r="337" spans="1:6">
      <c r="B337" s="175"/>
      <c r="C337" s="271"/>
      <c r="D337" s="93"/>
      <c r="E337" s="80"/>
      <c r="F337" s="445"/>
    </row>
    <row r="338" spans="1:6">
      <c r="A338" s="182"/>
      <c r="B338" s="182"/>
      <c r="C338" s="182"/>
      <c r="D338" s="182"/>
      <c r="E338" s="182"/>
      <c r="F338" s="182"/>
    </row>
    <row r="339" spans="1:6">
      <c r="A339" s="176" t="s">
        <v>0</v>
      </c>
      <c r="B339" s="225" t="s">
        <v>1</v>
      </c>
      <c r="C339" s="178" t="s">
        <v>2</v>
      </c>
      <c r="D339" s="226" t="s">
        <v>3</v>
      </c>
      <c r="E339" s="227" t="s">
        <v>4</v>
      </c>
      <c r="F339" s="262" t="s">
        <v>63</v>
      </c>
    </row>
    <row r="340" spans="1:6">
      <c r="A340" s="183"/>
      <c r="B340" s="228"/>
      <c r="C340" s="185"/>
      <c r="D340" s="229"/>
      <c r="E340" s="230"/>
      <c r="F340" s="188"/>
    </row>
    <row r="341" spans="1:6">
      <c r="A341" s="189"/>
      <c r="B341" s="246" t="s">
        <v>102</v>
      </c>
      <c r="C341" s="217"/>
      <c r="D341" s="217"/>
      <c r="E341" s="218"/>
      <c r="F341" s="434"/>
    </row>
    <row r="342" spans="1:6">
      <c r="A342" s="189"/>
      <c r="B342" s="246"/>
      <c r="C342" s="217"/>
      <c r="D342" s="217"/>
      <c r="E342" s="218"/>
      <c r="F342" s="434"/>
    </row>
    <row r="343" spans="1:6">
      <c r="A343" s="189"/>
      <c r="B343" s="40" t="s">
        <v>45</v>
      </c>
      <c r="C343" s="219"/>
      <c r="D343" s="192"/>
      <c r="E343" s="457"/>
      <c r="F343" s="434"/>
    </row>
    <row r="344" spans="1:6">
      <c r="A344" s="189"/>
      <c r="B344" s="41"/>
      <c r="C344" s="219"/>
      <c r="D344" s="192"/>
      <c r="E344" s="457"/>
      <c r="F344" s="434"/>
    </row>
    <row r="345" spans="1:6">
      <c r="A345" s="189"/>
      <c r="B345" s="31" t="s">
        <v>946</v>
      </c>
      <c r="C345" s="219"/>
      <c r="D345" s="192"/>
      <c r="E345" s="457"/>
      <c r="F345" s="434"/>
    </row>
    <row r="346" spans="1:6">
      <c r="A346" s="189"/>
      <c r="B346" s="267"/>
      <c r="C346" s="219"/>
      <c r="D346" s="192"/>
      <c r="E346" s="457"/>
      <c r="F346" s="434"/>
    </row>
    <row r="347" spans="1:6" ht="63.75">
      <c r="A347" s="189"/>
      <c r="B347" s="267" t="s">
        <v>748</v>
      </c>
      <c r="C347" s="219"/>
      <c r="D347" s="192"/>
      <c r="E347" s="457"/>
      <c r="F347" s="434"/>
    </row>
    <row r="348" spans="1:6">
      <c r="A348" s="189"/>
      <c r="B348" s="41"/>
      <c r="C348" s="219"/>
      <c r="D348" s="192"/>
      <c r="E348" s="457"/>
      <c r="F348" s="434"/>
    </row>
    <row r="349" spans="1:6">
      <c r="A349" s="458" t="s">
        <v>6</v>
      </c>
      <c r="B349" s="459" t="s">
        <v>472</v>
      </c>
      <c r="C349" s="460">
        <v>2</v>
      </c>
      <c r="D349" s="78" t="s">
        <v>24</v>
      </c>
      <c r="E349" s="461"/>
      <c r="F349" s="14"/>
    </row>
    <row r="350" spans="1:6">
      <c r="A350" s="458"/>
      <c r="B350" s="459"/>
      <c r="C350" s="460"/>
      <c r="D350" s="78"/>
      <c r="E350" s="461"/>
      <c r="F350" s="14"/>
    </row>
    <row r="351" spans="1:6">
      <c r="A351" s="458" t="s">
        <v>9</v>
      </c>
      <c r="B351" s="459" t="s">
        <v>473</v>
      </c>
      <c r="C351" s="460">
        <v>1</v>
      </c>
      <c r="D351" s="78" t="s">
        <v>24</v>
      </c>
      <c r="E351" s="461"/>
      <c r="F351" s="14"/>
    </row>
    <row r="352" spans="1:6">
      <c r="A352" s="458"/>
      <c r="B352" s="459"/>
      <c r="C352" s="460"/>
      <c r="D352" s="78"/>
      <c r="E352" s="461"/>
      <c r="F352" s="14"/>
    </row>
    <row r="353" spans="1:6">
      <c r="A353" s="458" t="s">
        <v>10</v>
      </c>
      <c r="B353" s="459" t="s">
        <v>474</v>
      </c>
      <c r="C353" s="460">
        <v>2</v>
      </c>
      <c r="D353" s="78" t="s">
        <v>24</v>
      </c>
      <c r="E353" s="461"/>
      <c r="F353" s="14"/>
    </row>
    <row r="354" spans="1:6">
      <c r="A354" s="458"/>
      <c r="B354" s="459"/>
      <c r="C354" s="460"/>
      <c r="D354" s="78"/>
      <c r="E354" s="461"/>
      <c r="F354" s="14"/>
    </row>
    <row r="355" spans="1:6">
      <c r="A355" s="458" t="s">
        <v>11</v>
      </c>
      <c r="B355" s="459" t="s">
        <v>475</v>
      </c>
      <c r="C355" s="460">
        <v>8</v>
      </c>
      <c r="D355" s="78" t="s">
        <v>24</v>
      </c>
      <c r="E355" s="461"/>
      <c r="F355" s="14"/>
    </row>
    <row r="356" spans="1:6">
      <c r="A356" s="458"/>
      <c r="B356" s="459"/>
      <c r="C356" s="460"/>
      <c r="D356" s="78"/>
      <c r="E356" s="461"/>
      <c r="F356" s="14"/>
    </row>
    <row r="357" spans="1:6">
      <c r="A357" s="458" t="s">
        <v>12</v>
      </c>
      <c r="B357" s="459" t="s">
        <v>476</v>
      </c>
      <c r="C357" s="460">
        <v>2</v>
      </c>
      <c r="D357" s="78" t="s">
        <v>24</v>
      </c>
      <c r="E357" s="461"/>
      <c r="F357" s="14"/>
    </row>
    <row r="358" spans="1:6">
      <c r="A358" s="458"/>
      <c r="B358" s="459"/>
      <c r="C358" s="460"/>
      <c r="D358" s="78"/>
      <c r="E358" s="461"/>
      <c r="F358" s="14"/>
    </row>
    <row r="359" spans="1:6">
      <c r="A359" s="458" t="s">
        <v>13</v>
      </c>
      <c r="B359" s="459" t="s">
        <v>477</v>
      </c>
      <c r="C359" s="460">
        <v>26</v>
      </c>
      <c r="D359" s="78" t="s">
        <v>24</v>
      </c>
      <c r="E359" s="461"/>
      <c r="F359" s="14"/>
    </row>
    <row r="360" spans="1:6">
      <c r="A360" s="458"/>
      <c r="B360" s="459"/>
      <c r="C360" s="460"/>
      <c r="D360" s="78"/>
      <c r="E360" s="461"/>
      <c r="F360" s="14"/>
    </row>
    <row r="361" spans="1:6">
      <c r="A361" s="458" t="s">
        <v>14</v>
      </c>
      <c r="B361" s="459" t="s">
        <v>478</v>
      </c>
      <c r="C361" s="460">
        <v>7</v>
      </c>
      <c r="D361" s="78" t="s">
        <v>24</v>
      </c>
      <c r="E361" s="461"/>
      <c r="F361" s="14"/>
    </row>
    <row r="362" spans="1:6">
      <c r="A362" s="458"/>
      <c r="B362" s="459"/>
      <c r="C362" s="460"/>
      <c r="D362" s="78"/>
      <c r="E362" s="461"/>
      <c r="F362" s="14"/>
    </row>
    <row r="363" spans="1:6">
      <c r="A363" s="458" t="s">
        <v>15</v>
      </c>
      <c r="B363" s="459" t="s">
        <v>479</v>
      </c>
      <c r="C363" s="460">
        <v>2</v>
      </c>
      <c r="D363" s="78" t="s">
        <v>24</v>
      </c>
      <c r="E363" s="461"/>
      <c r="F363" s="14"/>
    </row>
    <row r="364" spans="1:6">
      <c r="A364" s="458"/>
      <c r="B364" s="459"/>
      <c r="C364" s="460"/>
      <c r="D364" s="78"/>
      <c r="E364" s="461"/>
      <c r="F364" s="14"/>
    </row>
    <row r="365" spans="1:6">
      <c r="A365" s="458" t="s">
        <v>17</v>
      </c>
      <c r="B365" s="459" t="s">
        <v>480</v>
      </c>
      <c r="C365" s="460">
        <v>1</v>
      </c>
      <c r="D365" s="78" t="s">
        <v>24</v>
      </c>
      <c r="E365" s="461"/>
      <c r="F365" s="14"/>
    </row>
    <row r="366" spans="1:6">
      <c r="A366" s="458"/>
      <c r="B366" s="459"/>
      <c r="C366" s="460"/>
      <c r="D366" s="78"/>
      <c r="E366" s="461"/>
      <c r="F366" s="14"/>
    </row>
    <row r="367" spans="1:6">
      <c r="A367" s="458"/>
      <c r="B367" s="459"/>
      <c r="C367" s="460"/>
      <c r="D367" s="78"/>
      <c r="E367" s="461"/>
      <c r="F367" s="14"/>
    </row>
    <row r="368" spans="1:6">
      <c r="A368" s="458"/>
      <c r="B368" s="459"/>
      <c r="C368" s="460"/>
      <c r="D368" s="78"/>
      <c r="E368" s="461"/>
      <c r="F368" s="14"/>
    </row>
    <row r="369" spans="1:6">
      <c r="A369" s="458"/>
      <c r="B369" s="459"/>
      <c r="C369" s="460"/>
      <c r="D369" s="78"/>
      <c r="E369" s="461"/>
      <c r="F369" s="14"/>
    </row>
    <row r="370" spans="1:6">
      <c r="A370" s="458"/>
      <c r="B370" s="459"/>
      <c r="C370" s="460"/>
      <c r="D370" s="78"/>
      <c r="E370" s="461"/>
      <c r="F370" s="14"/>
    </row>
    <row r="371" spans="1:6">
      <c r="A371" s="458"/>
      <c r="B371" s="459"/>
      <c r="C371" s="460"/>
      <c r="D371" s="78"/>
      <c r="E371" s="461"/>
      <c r="F371" s="14"/>
    </row>
    <row r="372" spans="1:6">
      <c r="A372" s="458"/>
      <c r="B372" s="459"/>
      <c r="C372" s="460"/>
      <c r="D372" s="78"/>
      <c r="E372" s="461"/>
      <c r="F372" s="14"/>
    </row>
    <row r="373" spans="1:6">
      <c r="A373" s="458"/>
      <c r="B373" s="459"/>
      <c r="C373" s="460"/>
      <c r="D373" s="78"/>
      <c r="E373" s="461"/>
      <c r="F373" s="14"/>
    </row>
    <row r="374" spans="1:6">
      <c r="A374" s="458"/>
      <c r="B374" s="459"/>
      <c r="C374" s="460"/>
      <c r="D374" s="78"/>
      <c r="E374" s="461"/>
      <c r="F374" s="14"/>
    </row>
    <row r="375" spans="1:6">
      <c r="A375" s="458"/>
      <c r="B375" s="459"/>
      <c r="C375" s="460"/>
      <c r="D375" s="78"/>
      <c r="E375" s="461"/>
      <c r="F375" s="14"/>
    </row>
    <row r="376" spans="1:6">
      <c r="A376" s="458"/>
      <c r="B376" s="459"/>
      <c r="C376" s="460"/>
      <c r="D376" s="78"/>
      <c r="E376" s="461"/>
      <c r="F376" s="14"/>
    </row>
    <row r="377" spans="1:6">
      <c r="A377" s="458"/>
      <c r="B377" s="459"/>
      <c r="C377" s="460"/>
      <c r="D377" s="78"/>
      <c r="E377" s="461"/>
      <c r="F377" s="14"/>
    </row>
    <row r="378" spans="1:6">
      <c r="A378" s="458"/>
      <c r="B378" s="459"/>
      <c r="C378" s="460"/>
      <c r="D378" s="78"/>
      <c r="E378" s="461"/>
      <c r="F378" s="14"/>
    </row>
    <row r="379" spans="1:6">
      <c r="A379" s="458"/>
      <c r="B379" s="459"/>
      <c r="C379" s="460"/>
      <c r="D379" s="78"/>
      <c r="E379" s="461"/>
      <c r="F379" s="14"/>
    </row>
    <row r="380" spans="1:6">
      <c r="A380" s="458"/>
      <c r="B380" s="459"/>
      <c r="C380" s="460"/>
      <c r="D380" s="78"/>
      <c r="E380" s="461"/>
      <c r="F380" s="14"/>
    </row>
    <row r="381" spans="1:6">
      <c r="A381" s="458"/>
      <c r="B381" s="459"/>
      <c r="C381" s="460"/>
      <c r="D381" s="78"/>
      <c r="E381" s="461"/>
      <c r="F381" s="14"/>
    </row>
    <row r="382" spans="1:6">
      <c r="A382" s="458"/>
      <c r="B382" s="459"/>
      <c r="C382" s="460"/>
      <c r="D382" s="78"/>
      <c r="E382" s="461"/>
      <c r="F382" s="14"/>
    </row>
    <row r="383" spans="1:6">
      <c r="A383" s="458"/>
      <c r="B383" s="459"/>
      <c r="C383" s="460"/>
      <c r="D383" s="78"/>
      <c r="E383" s="461"/>
      <c r="F383" s="14"/>
    </row>
    <row r="384" spans="1:6">
      <c r="A384" s="458"/>
      <c r="B384" s="459"/>
      <c r="C384" s="460"/>
      <c r="D384" s="78"/>
      <c r="E384" s="461"/>
      <c r="F384" s="14"/>
    </row>
    <row r="385" spans="1:6">
      <c r="A385" s="458"/>
      <c r="B385" s="459"/>
      <c r="C385" s="460"/>
      <c r="D385" s="78"/>
      <c r="E385" s="461"/>
      <c r="F385" s="14"/>
    </row>
    <row r="386" spans="1:6" ht="13.5" thickBot="1">
      <c r="A386" s="462"/>
      <c r="B386" s="931" t="s">
        <v>392</v>
      </c>
      <c r="C386" s="932"/>
      <c r="D386" s="933"/>
      <c r="E386" s="463"/>
      <c r="F386" s="668"/>
    </row>
    <row r="387" spans="1:6" ht="13.5" thickTop="1">
      <c r="A387" s="464"/>
      <c r="B387" s="934"/>
      <c r="C387" s="935"/>
      <c r="D387" s="936"/>
      <c r="E387" s="465"/>
      <c r="F387" s="26"/>
    </row>
    <row r="388" spans="1:6">
      <c r="A388" s="466"/>
      <c r="B388" s="467"/>
      <c r="C388" s="468"/>
      <c r="D388" s="174"/>
      <c r="E388" s="469"/>
      <c r="F388" s="445"/>
    </row>
    <row r="389" spans="1:6">
      <c r="C389" s="182"/>
      <c r="D389" s="182"/>
      <c r="E389" s="516"/>
    </row>
    <row r="390" spans="1:6">
      <c r="A390" s="176" t="s">
        <v>0</v>
      </c>
      <c r="B390" s="233" t="s">
        <v>1</v>
      </c>
      <c r="C390" s="178" t="s">
        <v>2</v>
      </c>
      <c r="D390" s="226" t="s">
        <v>3</v>
      </c>
      <c r="E390" s="227" t="s">
        <v>4</v>
      </c>
      <c r="F390" s="262" t="s">
        <v>63</v>
      </c>
    </row>
    <row r="391" spans="1:6">
      <c r="A391" s="183"/>
      <c r="B391" s="234"/>
      <c r="C391" s="185"/>
      <c r="D391" s="229"/>
      <c r="E391" s="230"/>
      <c r="F391" s="188"/>
    </row>
    <row r="392" spans="1:6">
      <c r="A392" s="217"/>
      <c r="B392" s="1" t="s">
        <v>841</v>
      </c>
      <c r="C392" s="192"/>
      <c r="D392" s="192"/>
      <c r="E392" s="457"/>
      <c r="F392" s="434"/>
    </row>
    <row r="393" spans="1:6">
      <c r="A393" s="217"/>
      <c r="B393" s="4"/>
      <c r="C393" s="192"/>
      <c r="D393" s="192"/>
      <c r="E393" s="457"/>
      <c r="F393" s="434"/>
    </row>
    <row r="394" spans="1:6">
      <c r="A394" s="189"/>
      <c r="B394" s="1" t="s">
        <v>47</v>
      </c>
      <c r="C394" s="191"/>
      <c r="D394" s="192"/>
      <c r="E394" s="457"/>
      <c r="F394" s="434"/>
    </row>
    <row r="395" spans="1:6">
      <c r="A395" s="359"/>
      <c r="B395" s="1"/>
      <c r="C395" s="191"/>
      <c r="D395" s="192"/>
      <c r="E395" s="457"/>
      <c r="F395" s="519"/>
    </row>
    <row r="396" spans="1:6">
      <c r="A396" s="482"/>
      <c r="B396" s="40" t="s">
        <v>252</v>
      </c>
      <c r="C396" s="141"/>
      <c r="D396" s="211"/>
      <c r="E396" s="141"/>
      <c r="F396" s="669"/>
    </row>
    <row r="397" spans="1:6" ht="25.5">
      <c r="A397" s="482"/>
      <c r="B397" s="10" t="s">
        <v>71</v>
      </c>
      <c r="C397" s="141"/>
      <c r="D397" s="211"/>
      <c r="E397" s="141"/>
      <c r="F397" s="669"/>
    </row>
    <row r="398" spans="1:6">
      <c r="A398" s="482"/>
      <c r="B398" s="41"/>
      <c r="C398" s="141"/>
      <c r="D398" s="211"/>
      <c r="E398" s="141"/>
      <c r="F398" s="669"/>
    </row>
    <row r="399" spans="1:6">
      <c r="A399" s="482" t="s">
        <v>6</v>
      </c>
      <c r="B399" s="41" t="s">
        <v>423</v>
      </c>
      <c r="C399" s="141">
        <v>398</v>
      </c>
      <c r="D399" s="211" t="s">
        <v>22</v>
      </c>
      <c r="E399" s="141"/>
      <c r="F399" s="669"/>
    </row>
    <row r="400" spans="1:6">
      <c r="A400" s="482"/>
      <c r="B400" s="41"/>
      <c r="C400" s="141"/>
      <c r="D400" s="211"/>
      <c r="E400" s="141"/>
      <c r="F400" s="669"/>
    </row>
    <row r="401" spans="1:6" ht="51">
      <c r="A401" s="482"/>
      <c r="B401" s="40" t="s">
        <v>259</v>
      </c>
      <c r="C401" s="141"/>
      <c r="D401" s="211"/>
      <c r="E401" s="141"/>
      <c r="F401" s="669"/>
    </row>
    <row r="402" spans="1:6">
      <c r="A402" s="482"/>
      <c r="B402" s="41"/>
      <c r="C402" s="141"/>
      <c r="D402" s="211"/>
      <c r="E402" s="141"/>
      <c r="F402" s="669"/>
    </row>
    <row r="403" spans="1:6">
      <c r="A403" s="482" t="s">
        <v>9</v>
      </c>
      <c r="B403" s="41" t="s">
        <v>933</v>
      </c>
      <c r="C403" s="141">
        <v>35</v>
      </c>
      <c r="D403" s="211" t="s">
        <v>22</v>
      </c>
      <c r="E403" s="141"/>
      <c r="F403" s="669"/>
    </row>
    <row r="404" spans="1:6">
      <c r="A404" s="482"/>
      <c r="B404" s="41"/>
      <c r="C404" s="141"/>
      <c r="D404" s="211"/>
      <c r="E404" s="141"/>
      <c r="F404" s="669"/>
    </row>
    <row r="405" spans="1:6">
      <c r="A405" s="482"/>
      <c r="B405" s="40" t="s">
        <v>253</v>
      </c>
      <c r="C405" s="141"/>
      <c r="D405" s="211"/>
      <c r="E405" s="141"/>
      <c r="F405" s="669"/>
    </row>
    <row r="406" spans="1:6">
      <c r="A406" s="482"/>
      <c r="B406" s="40"/>
      <c r="C406" s="141"/>
      <c r="D406" s="211"/>
      <c r="E406" s="141"/>
      <c r="F406" s="669"/>
    </row>
    <row r="407" spans="1:6" ht="25.5">
      <c r="A407" s="482"/>
      <c r="B407" s="40" t="s">
        <v>254</v>
      </c>
      <c r="C407" s="141"/>
      <c r="D407" s="211"/>
      <c r="E407" s="141"/>
      <c r="F407" s="669"/>
    </row>
    <row r="408" spans="1:6">
      <c r="A408" s="482"/>
      <c r="B408" s="41"/>
      <c r="C408" s="141"/>
      <c r="D408" s="211"/>
      <c r="E408" s="141"/>
      <c r="F408" s="669"/>
    </row>
    <row r="409" spans="1:6">
      <c r="A409" s="482" t="s">
        <v>10</v>
      </c>
      <c r="B409" s="41" t="s">
        <v>934</v>
      </c>
      <c r="C409" s="141">
        <f>C403+C399</f>
        <v>433</v>
      </c>
      <c r="D409" s="211" t="s">
        <v>22</v>
      </c>
      <c r="E409" s="141"/>
      <c r="F409" s="669"/>
    </row>
    <row r="410" spans="1:6">
      <c r="A410" s="189"/>
      <c r="B410" s="4"/>
      <c r="C410" s="191"/>
      <c r="D410" s="192"/>
      <c r="E410" s="457"/>
      <c r="F410" s="434"/>
    </row>
    <row r="411" spans="1:6">
      <c r="A411" s="189"/>
      <c r="B411" s="1" t="s">
        <v>89</v>
      </c>
      <c r="C411" s="191"/>
      <c r="D411" s="192"/>
      <c r="E411" s="457"/>
      <c r="F411" s="434"/>
    </row>
    <row r="412" spans="1:6">
      <c r="A412" s="189"/>
      <c r="B412" s="4"/>
      <c r="C412" s="191"/>
      <c r="D412" s="192"/>
      <c r="E412" s="457"/>
      <c r="F412" s="434"/>
    </row>
    <row r="413" spans="1:6">
      <c r="A413" s="189"/>
      <c r="B413" s="1" t="s">
        <v>255</v>
      </c>
      <c r="C413" s="191"/>
      <c r="D413" s="192"/>
      <c r="E413" s="457"/>
      <c r="F413" s="434"/>
    </row>
    <row r="414" spans="1:6">
      <c r="A414" s="189"/>
      <c r="B414" s="1" t="s">
        <v>256</v>
      </c>
      <c r="C414" s="191"/>
      <c r="D414" s="192"/>
      <c r="E414" s="457"/>
      <c r="F414" s="434"/>
    </row>
    <row r="415" spans="1:6">
      <c r="A415" s="189"/>
      <c r="B415" s="4"/>
      <c r="C415" s="191"/>
      <c r="D415" s="192"/>
      <c r="E415" s="457"/>
      <c r="F415" s="434"/>
    </row>
    <row r="416" spans="1:6">
      <c r="A416" s="189" t="s">
        <v>11</v>
      </c>
      <c r="B416" s="4" t="s">
        <v>395</v>
      </c>
      <c r="C416" s="191">
        <f>693</f>
        <v>693</v>
      </c>
      <c r="D416" s="192" t="s">
        <v>22</v>
      </c>
      <c r="E416" s="457"/>
      <c r="F416" s="434"/>
    </row>
    <row r="417" spans="1:6">
      <c r="A417" s="189"/>
      <c r="B417" s="4"/>
      <c r="C417" s="191"/>
      <c r="D417" s="192"/>
      <c r="E417" s="457"/>
      <c r="F417" s="434"/>
    </row>
    <row r="418" spans="1:6" ht="51">
      <c r="A418" s="189"/>
      <c r="B418" s="1" t="s">
        <v>893</v>
      </c>
      <c r="C418" s="191"/>
      <c r="D418" s="192"/>
      <c r="E418" s="457"/>
      <c r="F418" s="434"/>
    </row>
    <row r="419" spans="1:6">
      <c r="A419" s="189"/>
      <c r="B419" s="1"/>
      <c r="C419" s="191"/>
      <c r="D419" s="192"/>
      <c r="E419" s="457"/>
      <c r="F419" s="434"/>
    </row>
    <row r="420" spans="1:6">
      <c r="A420" s="189" t="s">
        <v>12</v>
      </c>
      <c r="B420" s="4" t="s">
        <v>892</v>
      </c>
      <c r="C420" s="191">
        <v>76</v>
      </c>
      <c r="D420" s="192" t="s">
        <v>22</v>
      </c>
      <c r="E420" s="457"/>
      <c r="F420" s="434"/>
    </row>
    <row r="421" spans="1:6">
      <c r="A421" s="189"/>
      <c r="B421" s="4"/>
      <c r="C421" s="191"/>
      <c r="D421" s="192"/>
      <c r="E421" s="457"/>
      <c r="F421" s="434"/>
    </row>
    <row r="422" spans="1:6">
      <c r="A422" s="189" t="s">
        <v>13</v>
      </c>
      <c r="B422" s="4" t="s">
        <v>257</v>
      </c>
      <c r="C422" s="235">
        <v>68</v>
      </c>
      <c r="D422" s="192" t="s">
        <v>40</v>
      </c>
      <c r="E422" s="457"/>
      <c r="F422" s="434"/>
    </row>
    <row r="423" spans="1:6">
      <c r="A423" s="189"/>
      <c r="B423" s="4"/>
      <c r="C423" s="235"/>
      <c r="D423" s="192"/>
      <c r="E423" s="457"/>
      <c r="F423" s="434"/>
    </row>
    <row r="424" spans="1:6" ht="65.25" customHeight="1">
      <c r="A424" s="189"/>
      <c r="B424" s="10" t="s">
        <v>396</v>
      </c>
      <c r="C424" s="236"/>
      <c r="D424" s="61"/>
      <c r="E424" s="670"/>
      <c r="F424" s="446"/>
    </row>
    <row r="425" spans="1:6">
      <c r="A425" s="189" t="s">
        <v>14</v>
      </c>
      <c r="B425" s="11" t="s">
        <v>878</v>
      </c>
      <c r="C425" s="237" t="s">
        <v>406</v>
      </c>
      <c r="D425" s="238" t="s">
        <v>121</v>
      </c>
      <c r="E425" s="483"/>
      <c r="F425" s="520"/>
    </row>
    <row r="426" spans="1:6">
      <c r="A426" s="189"/>
      <c r="B426" s="11"/>
      <c r="C426" s="237"/>
      <c r="D426" s="238"/>
      <c r="E426" s="483"/>
      <c r="F426" s="520"/>
    </row>
    <row r="427" spans="1:6">
      <c r="A427" s="189" t="s">
        <v>15</v>
      </c>
      <c r="B427" s="11" t="s">
        <v>389</v>
      </c>
      <c r="C427" s="237" t="s">
        <v>936</v>
      </c>
      <c r="D427" s="238" t="s">
        <v>134</v>
      </c>
      <c r="E427" s="483"/>
      <c r="F427" s="520"/>
    </row>
    <row r="428" spans="1:6">
      <c r="A428" s="189"/>
      <c r="B428" s="11"/>
      <c r="C428" s="237"/>
      <c r="D428" s="238"/>
      <c r="E428" s="483"/>
      <c r="F428" s="520"/>
    </row>
    <row r="429" spans="1:6" ht="13.5" thickBot="1">
      <c r="A429" s="232"/>
      <c r="B429" s="937" t="s">
        <v>8</v>
      </c>
      <c r="C429" s="938"/>
      <c r="D429" s="938"/>
      <c r="E429" s="939"/>
      <c r="F429" s="666"/>
    </row>
    <row r="430" spans="1:6" ht="13.5" thickTop="1">
      <c r="A430" s="240"/>
      <c r="B430" s="902"/>
      <c r="C430" s="903"/>
      <c r="D430" s="903"/>
      <c r="E430" s="904"/>
      <c r="F430" s="512"/>
    </row>
    <row r="431" spans="1:6">
      <c r="A431" s="241"/>
      <c r="B431" s="242"/>
      <c r="C431" s="243"/>
      <c r="D431" s="231"/>
      <c r="E431" s="521"/>
      <c r="F431" s="522"/>
    </row>
    <row r="432" spans="1:6">
      <c r="A432" s="241"/>
      <c r="B432" s="242"/>
      <c r="C432" s="231"/>
      <c r="D432" s="231"/>
      <c r="E432" s="521"/>
      <c r="F432" s="522"/>
    </row>
    <row r="433" spans="1:6">
      <c r="A433" s="176" t="s">
        <v>0</v>
      </c>
      <c r="B433" s="233" t="s">
        <v>1</v>
      </c>
      <c r="C433" s="178" t="s">
        <v>2</v>
      </c>
      <c r="D433" s="226" t="s">
        <v>3</v>
      </c>
      <c r="E433" s="227" t="s">
        <v>4</v>
      </c>
      <c r="F433" s="262" t="s">
        <v>63</v>
      </c>
    </row>
    <row r="434" spans="1:6">
      <c r="A434" s="183"/>
      <c r="B434" s="234"/>
      <c r="C434" s="185"/>
      <c r="D434" s="229"/>
      <c r="E434" s="230"/>
      <c r="F434" s="188"/>
    </row>
    <row r="435" spans="1:6">
      <c r="A435" s="189"/>
      <c r="B435" s="1" t="s">
        <v>258</v>
      </c>
      <c r="C435" s="191"/>
      <c r="D435" s="192"/>
      <c r="E435" s="457"/>
      <c r="F435" s="434"/>
    </row>
    <row r="436" spans="1:6">
      <c r="A436" s="189"/>
      <c r="B436" s="4"/>
      <c r="C436" s="191"/>
      <c r="D436" s="192"/>
      <c r="E436" s="457"/>
      <c r="F436" s="434"/>
    </row>
    <row r="437" spans="1:6" ht="51">
      <c r="A437" s="189"/>
      <c r="B437" s="1" t="s">
        <v>259</v>
      </c>
      <c r="C437" s="191"/>
      <c r="D437" s="192"/>
      <c r="E437" s="457"/>
      <c r="F437" s="434"/>
    </row>
    <row r="438" spans="1:6">
      <c r="A438" s="189"/>
      <c r="B438" s="4"/>
      <c r="C438" s="191"/>
      <c r="D438" s="192"/>
      <c r="E438" s="457"/>
      <c r="F438" s="434"/>
    </row>
    <row r="439" spans="1:6">
      <c r="A439" s="189" t="s">
        <v>6</v>
      </c>
      <c r="B439" s="4" t="s">
        <v>260</v>
      </c>
      <c r="C439" s="191">
        <f>4.2*workings!B188+(2*4.2*workings!B189)-C441</f>
        <v>1179.2</v>
      </c>
      <c r="D439" s="192" t="s">
        <v>22</v>
      </c>
      <c r="E439" s="457"/>
      <c r="F439" s="434"/>
    </row>
    <row r="440" spans="1:6">
      <c r="A440" s="189"/>
      <c r="B440" s="4"/>
      <c r="C440" s="239"/>
      <c r="D440" s="192"/>
      <c r="E440" s="457"/>
      <c r="F440" s="434"/>
    </row>
    <row r="441" spans="1:6">
      <c r="A441" s="189" t="s">
        <v>9</v>
      </c>
      <c r="B441" s="4" t="s">
        <v>261</v>
      </c>
      <c r="C441" s="239">
        <v>148</v>
      </c>
      <c r="D441" s="192" t="s">
        <v>22</v>
      </c>
      <c r="E441" s="457"/>
      <c r="F441" s="434"/>
    </row>
    <row r="442" spans="1:6">
      <c r="A442" s="189"/>
      <c r="B442" s="4"/>
      <c r="C442" s="191"/>
      <c r="D442" s="192"/>
      <c r="E442" s="457"/>
      <c r="F442" s="434"/>
    </row>
    <row r="443" spans="1:6" ht="51">
      <c r="A443" s="189"/>
      <c r="B443" s="1" t="s">
        <v>894</v>
      </c>
      <c r="C443" s="244"/>
      <c r="D443" s="192"/>
      <c r="E443" s="457"/>
      <c r="F443" s="434"/>
    </row>
    <row r="444" spans="1:6">
      <c r="A444" s="189"/>
      <c r="B444" s="4"/>
      <c r="C444" s="244"/>
      <c r="D444" s="192"/>
      <c r="E444" s="457"/>
      <c r="F444" s="434"/>
    </row>
    <row r="445" spans="1:6">
      <c r="A445" s="189" t="s">
        <v>10</v>
      </c>
      <c r="B445" s="4" t="s">
        <v>262</v>
      </c>
      <c r="C445" s="244">
        <f>C441</f>
        <v>148</v>
      </c>
      <c r="D445" s="192" t="s">
        <v>22</v>
      </c>
      <c r="E445" s="457"/>
      <c r="F445" s="434"/>
    </row>
    <row r="446" spans="1:6">
      <c r="A446" s="189"/>
      <c r="B446" s="4"/>
      <c r="C446" s="191"/>
      <c r="D446" s="192"/>
      <c r="E446" s="457"/>
      <c r="F446" s="434"/>
    </row>
    <row r="447" spans="1:6">
      <c r="A447" s="189"/>
      <c r="B447" s="1" t="s">
        <v>263</v>
      </c>
      <c r="C447" s="191"/>
      <c r="D447" s="192"/>
      <c r="E447" s="457"/>
      <c r="F447" s="434"/>
    </row>
    <row r="448" spans="1:6">
      <c r="A448" s="189"/>
      <c r="B448" s="4"/>
      <c r="C448" s="191"/>
      <c r="D448" s="192"/>
      <c r="E448" s="457"/>
      <c r="F448" s="434"/>
    </row>
    <row r="449" spans="1:6" ht="51">
      <c r="A449" s="189"/>
      <c r="B449" s="1" t="s">
        <v>264</v>
      </c>
      <c r="C449" s="191"/>
      <c r="D449" s="192"/>
      <c r="E449" s="457"/>
      <c r="F449" s="434"/>
    </row>
    <row r="450" spans="1:6">
      <c r="A450" s="189"/>
      <c r="B450" s="4"/>
      <c r="C450" s="191"/>
      <c r="D450" s="192"/>
      <c r="E450" s="457"/>
      <c r="F450" s="434"/>
    </row>
    <row r="451" spans="1:6">
      <c r="A451" s="189" t="s">
        <v>11</v>
      </c>
      <c r="B451" s="4" t="s">
        <v>265</v>
      </c>
      <c r="C451" s="191">
        <f>C439</f>
        <v>1179.2</v>
      </c>
      <c r="D451" s="192" t="s">
        <v>22</v>
      </c>
      <c r="E451" s="457"/>
      <c r="F451" s="434"/>
    </row>
    <row r="452" spans="1:6">
      <c r="A452" s="189"/>
      <c r="B452" s="4"/>
      <c r="C452" s="191"/>
      <c r="D452" s="192"/>
      <c r="E452" s="457"/>
      <c r="F452" s="434"/>
    </row>
    <row r="453" spans="1:6">
      <c r="A453" s="189"/>
      <c r="B453" s="1" t="s">
        <v>48</v>
      </c>
      <c r="C453" s="191"/>
      <c r="D453" s="192"/>
      <c r="E453" s="457"/>
      <c r="F453" s="434"/>
    </row>
    <row r="454" spans="1:6">
      <c r="A454" s="189"/>
      <c r="B454" s="1"/>
      <c r="C454" s="191"/>
      <c r="D454" s="192"/>
      <c r="E454" s="457"/>
      <c r="F454" s="434"/>
    </row>
    <row r="455" spans="1:6" ht="51">
      <c r="A455" s="189"/>
      <c r="B455" s="1" t="str">
        <f>B437</f>
        <v>Plaster:9mm first coat of cement/lime putty/sand (1:2:9):3mm second coat of cement/lime putty/sand(1:1:6) steel trowelled ;on masonry or concrete to;</v>
      </c>
      <c r="C455" s="191"/>
      <c r="D455" s="192"/>
      <c r="E455" s="457"/>
      <c r="F455" s="434"/>
    </row>
    <row r="456" spans="1:6">
      <c r="A456" s="189"/>
      <c r="B456" s="1"/>
      <c r="C456" s="191"/>
      <c r="D456" s="192"/>
      <c r="E456" s="457"/>
      <c r="F456" s="434"/>
    </row>
    <row r="457" spans="1:6" ht="25.5">
      <c r="A457" s="189" t="s">
        <v>12</v>
      </c>
      <c r="B457" s="4" t="s">
        <v>388</v>
      </c>
      <c r="C457" s="191">
        <f>C416</f>
        <v>693</v>
      </c>
      <c r="D457" s="192" t="s">
        <v>22</v>
      </c>
      <c r="E457" s="457"/>
      <c r="F457" s="434"/>
    </row>
    <row r="458" spans="1:6">
      <c r="A458" s="189"/>
      <c r="B458" s="4"/>
      <c r="C458" s="191"/>
      <c r="D458" s="192"/>
      <c r="E458" s="457"/>
      <c r="F458" s="434"/>
    </row>
    <row r="459" spans="1:6">
      <c r="A459" s="189"/>
      <c r="B459" s="1" t="s">
        <v>268</v>
      </c>
      <c r="C459" s="191"/>
      <c r="D459" s="192"/>
      <c r="E459" s="457"/>
      <c r="F459" s="434"/>
    </row>
    <row r="460" spans="1:6">
      <c r="A460" s="189"/>
      <c r="B460" s="4"/>
      <c r="C460" s="191"/>
      <c r="D460" s="192"/>
      <c r="E460" s="457"/>
      <c r="F460" s="434"/>
    </row>
    <row r="461" spans="1:6" ht="51">
      <c r="A461" s="189"/>
      <c r="B461" s="1" t="s">
        <v>264</v>
      </c>
      <c r="C461" s="191"/>
      <c r="D461" s="192"/>
      <c r="E461" s="457"/>
      <c r="F461" s="434"/>
    </row>
    <row r="462" spans="1:6">
      <c r="A462" s="189"/>
      <c r="B462" s="4"/>
      <c r="C462" s="191"/>
      <c r="D462" s="192"/>
      <c r="E462" s="457"/>
      <c r="F462" s="434"/>
    </row>
    <row r="463" spans="1:6">
      <c r="A463" s="189" t="s">
        <v>13</v>
      </c>
      <c r="B463" s="4" t="s">
        <v>269</v>
      </c>
      <c r="C463" s="191">
        <f>C451</f>
        <v>1179.2</v>
      </c>
      <c r="D463" s="192" t="s">
        <v>22</v>
      </c>
      <c r="E463" s="457"/>
      <c r="F463" s="434"/>
    </row>
    <row r="464" spans="1:6">
      <c r="A464" s="189"/>
      <c r="B464" s="4"/>
      <c r="C464" s="191"/>
      <c r="D464" s="192"/>
      <c r="E464" s="457"/>
      <c r="F464" s="434"/>
    </row>
    <row r="465" spans="1:6">
      <c r="A465" s="189"/>
      <c r="B465" s="4"/>
      <c r="C465" s="191"/>
      <c r="D465" s="192"/>
      <c r="E465" s="457"/>
      <c r="F465" s="434"/>
    </row>
    <row r="466" spans="1:6">
      <c r="A466" s="189"/>
      <c r="B466" s="4"/>
      <c r="C466" s="191"/>
      <c r="D466" s="192"/>
      <c r="E466" s="457"/>
      <c r="F466" s="434"/>
    </row>
    <row r="467" spans="1:6">
      <c r="A467" s="189"/>
      <c r="B467" s="4"/>
      <c r="C467" s="191"/>
      <c r="D467" s="192"/>
      <c r="E467" s="457"/>
      <c r="F467" s="434"/>
    </row>
    <row r="468" spans="1:6" ht="13.5" thickBot="1">
      <c r="A468" s="245"/>
      <c r="B468" s="916" t="s">
        <v>127</v>
      </c>
      <c r="C468" s="917"/>
      <c r="D468" s="917"/>
      <c r="E468" s="918"/>
      <c r="F468" s="666"/>
    </row>
    <row r="469" spans="1:6" ht="13.5" thickTop="1">
      <c r="A469" s="240"/>
      <c r="B469" s="902"/>
      <c r="C469" s="903"/>
      <c r="D469" s="903"/>
      <c r="E469" s="904"/>
      <c r="F469" s="512"/>
    </row>
    <row r="470" spans="1:6">
      <c r="C470" s="222"/>
      <c r="D470" s="182"/>
      <c r="E470" s="516"/>
    </row>
    <row r="471" spans="1:6">
      <c r="C471" s="182"/>
      <c r="D471" s="182"/>
      <c r="E471" s="516"/>
    </row>
    <row r="472" spans="1:6">
      <c r="A472" s="176" t="s">
        <v>0</v>
      </c>
      <c r="B472" s="233" t="s">
        <v>1</v>
      </c>
      <c r="C472" s="178" t="s">
        <v>2</v>
      </c>
      <c r="D472" s="226" t="s">
        <v>3</v>
      </c>
      <c r="E472" s="227" t="s">
        <v>4</v>
      </c>
      <c r="F472" s="262" t="s">
        <v>63</v>
      </c>
    </row>
    <row r="473" spans="1:6">
      <c r="A473" s="183"/>
      <c r="B473" s="234"/>
      <c r="C473" s="185"/>
      <c r="D473" s="229"/>
      <c r="E473" s="230"/>
      <c r="F473" s="188"/>
    </row>
    <row r="474" spans="1:6">
      <c r="A474" s="196"/>
      <c r="B474" s="360"/>
      <c r="C474" s="197"/>
      <c r="D474" s="361"/>
      <c r="E474" s="523"/>
      <c r="F474" s="511"/>
    </row>
    <row r="475" spans="1:6">
      <c r="A475" s="189"/>
      <c r="B475" s="190" t="s">
        <v>935</v>
      </c>
      <c r="C475" s="191"/>
      <c r="D475" s="192"/>
      <c r="E475" s="457"/>
      <c r="F475" s="434"/>
    </row>
    <row r="476" spans="1:6">
      <c r="A476" s="189"/>
      <c r="B476" s="190"/>
      <c r="C476" s="191"/>
      <c r="D476" s="192"/>
      <c r="E476" s="457"/>
      <c r="F476" s="434"/>
    </row>
    <row r="477" spans="1:6">
      <c r="A477" s="189"/>
      <c r="B477" s="1" t="s">
        <v>410</v>
      </c>
      <c r="C477" s="191"/>
      <c r="D477" s="192"/>
      <c r="E477" s="457"/>
      <c r="F477" s="434"/>
    </row>
    <row r="478" spans="1:6">
      <c r="A478" s="189"/>
      <c r="B478" s="4"/>
      <c r="C478" s="191"/>
      <c r="D478" s="192"/>
      <c r="E478" s="457"/>
      <c r="F478" s="434"/>
    </row>
    <row r="479" spans="1:6" ht="25.5">
      <c r="A479" s="189" t="s">
        <v>6</v>
      </c>
      <c r="B479" s="4" t="s">
        <v>408</v>
      </c>
      <c r="C479" s="191">
        <f>224+387</f>
        <v>611</v>
      </c>
      <c r="D479" s="192" t="s">
        <v>121</v>
      </c>
      <c r="E479" s="457"/>
      <c r="F479" s="434"/>
    </row>
    <row r="480" spans="1:6">
      <c r="A480" s="189"/>
      <c r="B480" s="4"/>
      <c r="C480" s="191"/>
      <c r="D480" s="192"/>
      <c r="E480" s="457"/>
      <c r="F480" s="434"/>
    </row>
    <row r="481" spans="1:6">
      <c r="A481" s="189"/>
      <c r="B481" s="1" t="s">
        <v>411</v>
      </c>
      <c r="C481" s="191"/>
      <c r="D481" s="192"/>
      <c r="E481" s="457"/>
      <c r="F481" s="434"/>
    </row>
    <row r="482" spans="1:6">
      <c r="A482" s="189"/>
      <c r="B482" s="4"/>
      <c r="C482" s="191"/>
      <c r="D482" s="192"/>
      <c r="E482" s="457"/>
      <c r="F482" s="434"/>
    </row>
    <row r="483" spans="1:6" ht="25.5">
      <c r="A483" s="189" t="s">
        <v>9</v>
      </c>
      <c r="B483" s="4" t="s">
        <v>409</v>
      </c>
      <c r="C483" s="191">
        <v>76</v>
      </c>
      <c r="D483" s="192" t="s">
        <v>121</v>
      </c>
      <c r="E483" s="457"/>
      <c r="F483" s="434"/>
    </row>
    <row r="484" spans="1:6">
      <c r="A484" s="189"/>
      <c r="B484" s="4"/>
      <c r="C484" s="191"/>
      <c r="D484" s="192"/>
      <c r="E484" s="457"/>
      <c r="F484" s="434"/>
    </row>
    <row r="485" spans="1:6">
      <c r="A485" s="189"/>
      <c r="B485" s="4"/>
      <c r="C485" s="191"/>
      <c r="D485" s="192"/>
      <c r="E485" s="457"/>
      <c r="F485" s="434"/>
    </row>
    <row r="486" spans="1:6">
      <c r="A486" s="189"/>
      <c r="B486" s="4"/>
      <c r="C486" s="191"/>
      <c r="D486" s="192"/>
      <c r="E486" s="457"/>
      <c r="F486" s="434"/>
    </row>
    <row r="487" spans="1:6">
      <c r="A487" s="189"/>
      <c r="B487" s="4"/>
      <c r="C487" s="191"/>
      <c r="D487" s="192"/>
      <c r="E487" s="457"/>
      <c r="F487" s="434"/>
    </row>
    <row r="488" spans="1:6" ht="13.5" thickBot="1">
      <c r="A488" s="189"/>
      <c r="B488" s="4"/>
      <c r="C488" s="191"/>
      <c r="D488" s="192"/>
      <c r="E488" s="457"/>
      <c r="F488" s="671"/>
    </row>
    <row r="489" spans="1:6" ht="13.5" thickTop="1">
      <c r="A489" s="189"/>
      <c r="B489" s="4"/>
      <c r="C489" s="191"/>
      <c r="D489" s="192"/>
      <c r="E489" s="457"/>
      <c r="F489" s="434"/>
    </row>
    <row r="490" spans="1:6">
      <c r="A490" s="189"/>
      <c r="B490" s="4"/>
      <c r="C490" s="191"/>
      <c r="D490" s="192"/>
      <c r="E490" s="457"/>
      <c r="F490" s="434"/>
    </row>
    <row r="491" spans="1:6">
      <c r="A491" s="189"/>
      <c r="B491" s="4"/>
      <c r="C491" s="217"/>
      <c r="D491" s="217"/>
      <c r="E491" s="218"/>
      <c r="F491" s="434"/>
    </row>
    <row r="492" spans="1:6">
      <c r="A492" s="189"/>
      <c r="B492" s="4"/>
      <c r="C492" s="217"/>
      <c r="D492" s="217"/>
      <c r="E492" s="218"/>
      <c r="F492" s="434"/>
    </row>
    <row r="493" spans="1:6">
      <c r="A493" s="189"/>
      <c r="B493" s="1" t="s">
        <v>33</v>
      </c>
      <c r="C493" s="217"/>
      <c r="D493" s="217"/>
      <c r="E493" s="218"/>
      <c r="F493" s="434"/>
    </row>
    <row r="494" spans="1:6">
      <c r="A494" s="189"/>
      <c r="B494" s="4"/>
      <c r="C494" s="217"/>
      <c r="D494" s="217"/>
      <c r="E494" s="218"/>
      <c r="F494" s="434"/>
    </row>
    <row r="495" spans="1:6">
      <c r="A495" s="189"/>
      <c r="B495" s="4"/>
      <c r="C495" s="217"/>
      <c r="D495" s="217"/>
      <c r="E495" s="218"/>
      <c r="F495" s="434"/>
    </row>
    <row r="496" spans="1:6">
      <c r="A496" s="189"/>
      <c r="B496" s="246" t="s">
        <v>865</v>
      </c>
      <c r="C496" s="247"/>
      <c r="D496" s="247"/>
      <c r="E496" s="524"/>
      <c r="F496" s="525"/>
    </row>
    <row r="497" spans="1:6">
      <c r="A497" s="189"/>
      <c r="B497" s="246"/>
      <c r="C497" s="247"/>
      <c r="D497" s="247"/>
      <c r="E497" s="524"/>
      <c r="F497" s="525"/>
    </row>
    <row r="498" spans="1:6">
      <c r="A498" s="189"/>
      <c r="B498" s="246"/>
      <c r="C498" s="247"/>
      <c r="D498" s="247"/>
      <c r="E498" s="524"/>
      <c r="F498" s="525"/>
    </row>
    <row r="499" spans="1:6">
      <c r="A499" s="189"/>
      <c r="B499" s="246"/>
      <c r="C499" s="247"/>
      <c r="D499" s="247"/>
      <c r="E499" s="524"/>
      <c r="F499" s="525"/>
    </row>
    <row r="500" spans="1:6">
      <c r="A500" s="189"/>
      <c r="B500" s="246" t="s">
        <v>864</v>
      </c>
      <c r="C500" s="247"/>
      <c r="D500" s="247"/>
      <c r="E500" s="524"/>
      <c r="F500" s="525"/>
    </row>
    <row r="501" spans="1:6">
      <c r="A501" s="189"/>
      <c r="B501" s="246"/>
      <c r="C501" s="247"/>
      <c r="D501" s="247"/>
      <c r="E501" s="524"/>
      <c r="F501" s="525"/>
    </row>
    <row r="502" spans="1:6">
      <c r="A502" s="189"/>
      <c r="B502" s="4"/>
      <c r="C502" s="217"/>
      <c r="D502" s="217"/>
      <c r="E502" s="218"/>
      <c r="F502" s="434"/>
    </row>
    <row r="503" spans="1:6">
      <c r="A503" s="189"/>
      <c r="B503" s="4"/>
      <c r="C503" s="217"/>
      <c r="D503" s="217"/>
      <c r="E503" s="218"/>
      <c r="F503" s="434"/>
    </row>
    <row r="504" spans="1:6">
      <c r="A504" s="189"/>
      <c r="B504" s="246" t="s">
        <v>921</v>
      </c>
      <c r="C504" s="217"/>
      <c r="D504" s="217"/>
      <c r="E504" s="218"/>
      <c r="F504" s="525"/>
    </row>
    <row r="505" spans="1:6">
      <c r="A505" s="189"/>
      <c r="B505" s="4"/>
      <c r="C505" s="217"/>
      <c r="D505" s="217"/>
      <c r="E505" s="218"/>
      <c r="F505" s="434"/>
    </row>
    <row r="506" spans="1:6">
      <c r="A506" s="189"/>
      <c r="B506" s="4"/>
      <c r="C506" s="217"/>
      <c r="D506" s="217"/>
      <c r="E506" s="218"/>
      <c r="F506" s="434"/>
    </row>
    <row r="507" spans="1:6">
      <c r="A507" s="189"/>
      <c r="B507" s="4"/>
      <c r="C507" s="217"/>
      <c r="D507" s="217"/>
      <c r="E507" s="218"/>
      <c r="F507" s="434"/>
    </row>
    <row r="508" spans="1:6">
      <c r="A508" s="189"/>
      <c r="B508" s="4"/>
      <c r="C508" s="217"/>
      <c r="D508" s="217"/>
      <c r="E508" s="218"/>
      <c r="F508" s="434"/>
    </row>
    <row r="509" spans="1:6">
      <c r="A509" s="189"/>
      <c r="B509" s="4"/>
      <c r="C509" s="217"/>
      <c r="D509" s="217"/>
      <c r="E509" s="218"/>
      <c r="F509" s="434"/>
    </row>
    <row r="510" spans="1:6">
      <c r="A510" s="189"/>
      <c r="B510" s="4"/>
      <c r="C510" s="217"/>
      <c r="D510" s="217"/>
      <c r="E510" s="218"/>
      <c r="F510" s="434"/>
    </row>
    <row r="511" spans="1:6">
      <c r="A511" s="189"/>
      <c r="B511" s="4"/>
      <c r="C511" s="217"/>
      <c r="D511" s="217"/>
      <c r="E511" s="218"/>
      <c r="F511" s="434"/>
    </row>
    <row r="512" spans="1:6">
      <c r="A512" s="189"/>
      <c r="B512" s="4"/>
      <c r="C512" s="217"/>
      <c r="D512" s="217"/>
      <c r="E512" s="218"/>
      <c r="F512" s="434"/>
    </row>
    <row r="513" spans="1:6">
      <c r="A513" s="189"/>
      <c r="B513" s="4"/>
      <c r="C513" s="217"/>
      <c r="D513" s="217"/>
      <c r="E513" s="218"/>
      <c r="F513" s="434"/>
    </row>
    <row r="514" spans="1:6">
      <c r="A514" s="189"/>
      <c r="B514" s="4"/>
      <c r="C514" s="217"/>
      <c r="D514" s="217"/>
      <c r="E514" s="218"/>
      <c r="F514" s="434"/>
    </row>
    <row r="515" spans="1:6">
      <c r="A515" s="189"/>
      <c r="B515" s="4"/>
      <c r="C515" s="217"/>
      <c r="D515" s="217"/>
      <c r="E515" s="218"/>
      <c r="F515" s="434"/>
    </row>
    <row r="516" spans="1:6">
      <c r="A516" s="189"/>
      <c r="B516" s="4"/>
      <c r="C516" s="217"/>
      <c r="D516" s="217"/>
      <c r="E516" s="218"/>
      <c r="F516" s="434"/>
    </row>
    <row r="517" spans="1:6">
      <c r="A517" s="189"/>
      <c r="B517" s="4"/>
      <c r="C517" s="217"/>
      <c r="D517" s="217"/>
      <c r="E517" s="218"/>
      <c r="F517" s="434"/>
    </row>
    <row r="518" spans="1:6">
      <c r="A518" s="189"/>
      <c r="B518" s="4"/>
      <c r="C518" s="217"/>
      <c r="D518" s="217"/>
      <c r="E518" s="218"/>
      <c r="F518" s="434"/>
    </row>
    <row r="519" spans="1:6">
      <c r="A519" s="189"/>
      <c r="B519" s="4"/>
      <c r="C519" s="217"/>
      <c r="D519" s="217"/>
      <c r="E519" s="218"/>
      <c r="F519" s="434"/>
    </row>
    <row r="520" spans="1:6">
      <c r="A520" s="189"/>
      <c r="B520" s="4"/>
      <c r="C520" s="217"/>
      <c r="D520" s="217"/>
      <c r="E520" s="218"/>
      <c r="F520" s="434"/>
    </row>
    <row r="521" spans="1:6" ht="13.5" thickBot="1">
      <c r="A521" s="176"/>
      <c r="B521" s="916" t="s">
        <v>390</v>
      </c>
      <c r="C521" s="917"/>
      <c r="D521" s="917"/>
      <c r="E521" s="918"/>
      <c r="F521" s="666"/>
    </row>
    <row r="522" spans="1:6" ht="13.5" thickTop="1">
      <c r="A522" s="183"/>
      <c r="B522" s="902"/>
      <c r="C522" s="903"/>
      <c r="D522" s="903"/>
      <c r="E522" s="904"/>
      <c r="F522" s="512"/>
    </row>
    <row r="523" spans="1:6">
      <c r="C523" s="222"/>
      <c r="D523" s="182"/>
      <c r="E523" s="516"/>
    </row>
    <row r="524" spans="1:6">
      <c r="C524" s="182"/>
      <c r="D524" s="182"/>
      <c r="E524" s="516"/>
    </row>
    <row r="525" spans="1:6">
      <c r="A525" s="176" t="s">
        <v>0</v>
      </c>
      <c r="B525" s="233" t="s">
        <v>1</v>
      </c>
      <c r="C525" s="178" t="s">
        <v>2</v>
      </c>
      <c r="D525" s="226" t="s">
        <v>3</v>
      </c>
      <c r="E525" s="227" t="s">
        <v>4</v>
      </c>
      <c r="F525" s="262" t="s">
        <v>63</v>
      </c>
    </row>
    <row r="526" spans="1:6">
      <c r="A526" s="183"/>
      <c r="B526" s="234"/>
      <c r="C526" s="185"/>
      <c r="D526" s="229"/>
      <c r="E526" s="230"/>
      <c r="F526" s="188"/>
    </row>
    <row r="527" spans="1:6">
      <c r="A527" s="189"/>
      <c r="B527" s="4"/>
      <c r="C527" s="217"/>
      <c r="D527" s="217"/>
      <c r="E527" s="218"/>
      <c r="F527" s="434"/>
    </row>
    <row r="528" spans="1:6">
      <c r="A528" s="189"/>
      <c r="B528" s="1" t="s">
        <v>51</v>
      </c>
      <c r="C528" s="217"/>
      <c r="D528" s="217"/>
      <c r="E528" s="218"/>
      <c r="F528" s="434"/>
    </row>
    <row r="529" spans="1:6">
      <c r="A529" s="189"/>
      <c r="B529" s="1"/>
      <c r="C529" s="217"/>
      <c r="D529" s="217"/>
      <c r="E529" s="218"/>
      <c r="F529" s="434"/>
    </row>
    <row r="530" spans="1:6">
      <c r="A530" s="189"/>
      <c r="B530" s="1"/>
      <c r="C530" s="217"/>
      <c r="D530" s="217"/>
      <c r="E530" s="218"/>
      <c r="F530" s="434"/>
    </row>
    <row r="531" spans="1:6">
      <c r="A531" s="189"/>
      <c r="B531" s="1" t="s">
        <v>393</v>
      </c>
      <c r="C531" s="217"/>
      <c r="D531" s="217"/>
      <c r="E531" s="218"/>
      <c r="F531" s="434"/>
    </row>
    <row r="532" spans="1:6">
      <c r="A532" s="189"/>
      <c r="B532" s="3"/>
      <c r="C532" s="217"/>
      <c r="D532" s="217"/>
      <c r="E532" s="218"/>
      <c r="F532" s="434"/>
    </row>
    <row r="533" spans="1:6">
      <c r="A533" s="196"/>
      <c r="B533" s="1"/>
      <c r="C533" s="247"/>
      <c r="D533" s="247"/>
      <c r="E533" s="524"/>
      <c r="F533" s="525"/>
    </row>
    <row r="534" spans="1:6">
      <c r="A534" s="196"/>
      <c r="B534" s="1" t="s">
        <v>391</v>
      </c>
      <c r="C534" s="247"/>
      <c r="D534" s="247"/>
      <c r="E534" s="524"/>
      <c r="F534" s="525"/>
    </row>
    <row r="535" spans="1:6" ht="16.5" customHeight="1">
      <c r="A535" s="196"/>
      <c r="B535" s="246"/>
      <c r="C535" s="247"/>
      <c r="D535" s="247"/>
      <c r="E535" s="524"/>
      <c r="F535" s="525"/>
    </row>
    <row r="536" spans="1:6">
      <c r="A536" s="196">
        <v>1</v>
      </c>
      <c r="B536" s="246" t="s">
        <v>49</v>
      </c>
      <c r="C536" s="247"/>
      <c r="D536" s="247"/>
      <c r="E536" s="524"/>
      <c r="F536" s="525"/>
    </row>
    <row r="537" spans="1:6">
      <c r="A537" s="196"/>
      <c r="B537" s="246"/>
      <c r="C537" s="247"/>
      <c r="D537" s="247"/>
      <c r="E537" s="524"/>
      <c r="F537" s="525"/>
    </row>
    <row r="538" spans="1:6">
      <c r="A538" s="196"/>
      <c r="B538" s="246"/>
      <c r="C538" s="247"/>
      <c r="D538" s="247"/>
      <c r="E538" s="524"/>
      <c r="F538" s="525"/>
    </row>
    <row r="539" spans="1:6">
      <c r="A539" s="196">
        <v>2</v>
      </c>
      <c r="B539" s="246" t="s">
        <v>754</v>
      </c>
      <c r="C539" s="247"/>
      <c r="D539" s="247"/>
      <c r="E539" s="524"/>
      <c r="F539" s="525"/>
    </row>
    <row r="540" spans="1:6">
      <c r="A540" s="196"/>
      <c r="B540" s="246"/>
      <c r="C540" s="247"/>
      <c r="D540" s="247"/>
      <c r="E540" s="524"/>
      <c r="F540" s="525"/>
    </row>
    <row r="541" spans="1:6">
      <c r="A541" s="196"/>
      <c r="B541" s="246"/>
      <c r="C541" s="247"/>
      <c r="D541" s="247"/>
      <c r="E541" s="524"/>
      <c r="F541" s="525"/>
    </row>
    <row r="542" spans="1:6">
      <c r="A542" s="196">
        <v>3</v>
      </c>
      <c r="B542" s="246" t="s">
        <v>45</v>
      </c>
      <c r="C542" s="247"/>
      <c r="D542" s="247"/>
      <c r="E542" s="524"/>
      <c r="F542" s="525"/>
    </row>
    <row r="543" spans="1:6">
      <c r="A543" s="196"/>
      <c r="B543" s="246"/>
      <c r="C543" s="247"/>
      <c r="D543" s="247"/>
      <c r="E543" s="524"/>
      <c r="F543" s="525"/>
    </row>
    <row r="544" spans="1:6">
      <c r="A544" s="196"/>
      <c r="B544" s="246"/>
      <c r="C544" s="247"/>
      <c r="D544" s="247"/>
      <c r="E544" s="524"/>
      <c r="F544" s="525"/>
    </row>
    <row r="545" spans="1:6">
      <c r="A545" s="196"/>
      <c r="B545" s="246"/>
      <c r="C545" s="247"/>
      <c r="D545" s="247"/>
      <c r="E545" s="524"/>
      <c r="F545" s="525"/>
    </row>
    <row r="546" spans="1:6">
      <c r="A546" s="196">
        <v>4</v>
      </c>
      <c r="B546" s="246" t="s">
        <v>47</v>
      </c>
      <c r="C546" s="247"/>
      <c r="D546" s="247"/>
      <c r="E546" s="524"/>
      <c r="F546" s="525"/>
    </row>
    <row r="547" spans="1:6">
      <c r="A547" s="196"/>
      <c r="B547" s="246"/>
      <c r="C547" s="247"/>
      <c r="D547" s="247"/>
      <c r="E547" s="524"/>
      <c r="F547" s="525"/>
    </row>
    <row r="548" spans="1:6">
      <c r="A548" s="196"/>
      <c r="B548" s="246"/>
      <c r="C548" s="247"/>
      <c r="D548" s="247"/>
      <c r="E548" s="524"/>
      <c r="F548" s="525"/>
    </row>
    <row r="549" spans="1:6">
      <c r="A549" s="189"/>
      <c r="B549" s="4"/>
      <c r="C549" s="217"/>
      <c r="D549" s="217"/>
      <c r="E549" s="218"/>
      <c r="F549" s="434"/>
    </row>
    <row r="550" spans="1:6">
      <c r="A550" s="189"/>
      <c r="B550" s="4"/>
      <c r="C550" s="217"/>
      <c r="D550" s="217"/>
      <c r="E550" s="218"/>
      <c r="F550" s="434"/>
    </row>
    <row r="551" spans="1:6">
      <c r="A551" s="189"/>
      <c r="B551" s="4"/>
      <c r="C551" s="217"/>
      <c r="D551" s="217"/>
      <c r="E551" s="218"/>
      <c r="F551" s="434"/>
    </row>
    <row r="552" spans="1:6">
      <c r="A552" s="189"/>
      <c r="B552" s="4"/>
      <c r="C552" s="217"/>
      <c r="D552" s="217"/>
      <c r="E552" s="218"/>
      <c r="F552" s="434"/>
    </row>
    <row r="553" spans="1:6">
      <c r="A553" s="189"/>
      <c r="B553" s="4"/>
      <c r="C553" s="217"/>
      <c r="D553" s="217"/>
      <c r="E553" s="218"/>
      <c r="F553" s="434"/>
    </row>
    <row r="554" spans="1:6">
      <c r="A554" s="189"/>
      <c r="B554" s="4"/>
      <c r="C554" s="217"/>
      <c r="D554" s="217"/>
      <c r="E554" s="218"/>
      <c r="F554" s="434"/>
    </row>
    <row r="555" spans="1:6">
      <c r="A555" s="189"/>
      <c r="B555" s="4"/>
      <c r="C555" s="217"/>
      <c r="D555" s="217"/>
      <c r="E555" s="218"/>
      <c r="F555" s="434"/>
    </row>
    <row r="556" spans="1:6">
      <c r="A556" s="189"/>
      <c r="B556" s="4"/>
      <c r="C556" s="217"/>
      <c r="D556" s="217"/>
      <c r="E556" s="218"/>
      <c r="F556" s="434"/>
    </row>
    <row r="557" spans="1:6">
      <c r="A557" s="189"/>
      <c r="B557" s="4"/>
      <c r="C557" s="217"/>
      <c r="D557" s="217"/>
      <c r="E557" s="218"/>
      <c r="F557" s="434"/>
    </row>
    <row r="558" spans="1:6">
      <c r="A558" s="189"/>
      <c r="B558" s="4"/>
      <c r="C558" s="217"/>
      <c r="D558" s="217"/>
      <c r="E558" s="218"/>
      <c r="F558" s="434"/>
    </row>
    <row r="559" spans="1:6">
      <c r="A559" s="189"/>
      <c r="B559" s="4"/>
      <c r="C559" s="217"/>
      <c r="D559" s="217"/>
      <c r="E559" s="218"/>
      <c r="F559" s="434"/>
    </row>
    <row r="560" spans="1:6">
      <c r="A560" s="189"/>
      <c r="B560" s="4"/>
      <c r="C560" s="217"/>
      <c r="D560" s="217"/>
      <c r="E560" s="218"/>
      <c r="F560" s="434"/>
    </row>
    <row r="561" spans="1:17">
      <c r="A561" s="189"/>
      <c r="B561" s="4"/>
      <c r="C561" s="217"/>
      <c r="D561" s="217"/>
      <c r="E561" s="218"/>
      <c r="F561" s="434"/>
    </row>
    <row r="562" spans="1:17">
      <c r="A562" s="189"/>
      <c r="B562" s="4"/>
      <c r="C562" s="217"/>
      <c r="D562" s="217"/>
      <c r="E562" s="218"/>
      <c r="F562" s="434"/>
    </row>
    <row r="563" spans="1:17">
      <c r="A563" s="189"/>
      <c r="B563" s="4"/>
      <c r="C563" s="217"/>
      <c r="D563" s="217"/>
      <c r="E563" s="218"/>
      <c r="F563" s="434"/>
    </row>
    <row r="564" spans="1:17">
      <c r="A564" s="189"/>
      <c r="B564" s="4"/>
      <c r="C564" s="217"/>
      <c r="D564" s="217"/>
      <c r="E564" s="218"/>
      <c r="F564" s="434"/>
    </row>
    <row r="565" spans="1:17">
      <c r="A565" s="189"/>
      <c r="B565" s="4"/>
      <c r="C565" s="217"/>
      <c r="D565" s="217"/>
      <c r="E565" s="218"/>
      <c r="F565" s="434"/>
    </row>
    <row r="566" spans="1:17">
      <c r="A566" s="189"/>
      <c r="B566" s="4"/>
      <c r="C566" s="217"/>
      <c r="D566" s="217"/>
      <c r="E566" s="218"/>
      <c r="F566" s="434"/>
    </row>
    <row r="567" spans="1:17">
      <c r="A567" s="189"/>
      <c r="B567" s="4"/>
      <c r="C567" s="217"/>
      <c r="D567" s="217"/>
      <c r="E567" s="218"/>
      <c r="F567" s="434"/>
    </row>
    <row r="568" spans="1:17">
      <c r="A568" s="189"/>
      <c r="B568" s="4"/>
      <c r="C568" s="217"/>
      <c r="D568" s="217"/>
      <c r="E568" s="218"/>
      <c r="F568" s="434"/>
    </row>
    <row r="569" spans="1:17">
      <c r="A569" s="189"/>
      <c r="B569" s="4"/>
      <c r="C569" s="217"/>
      <c r="D569" s="217"/>
      <c r="E569" s="218"/>
      <c r="F569" s="434"/>
    </row>
    <row r="570" spans="1:17">
      <c r="A570" s="189"/>
      <c r="B570" s="4"/>
      <c r="C570" s="217"/>
      <c r="D570" s="217"/>
      <c r="E570" s="218"/>
      <c r="F570" s="434"/>
    </row>
    <row r="571" spans="1:17">
      <c r="A571" s="189"/>
      <c r="B571" s="4"/>
      <c r="C571" s="217"/>
      <c r="D571" s="217"/>
      <c r="E571" s="218"/>
      <c r="F571" s="434"/>
    </row>
    <row r="572" spans="1:17">
      <c r="A572" s="189"/>
      <c r="B572" s="4"/>
      <c r="C572" s="217"/>
      <c r="D572" s="217"/>
      <c r="E572" s="218"/>
      <c r="F572" s="434"/>
    </row>
    <row r="573" spans="1:17">
      <c r="A573" s="189"/>
      <c r="B573" s="4"/>
      <c r="C573" s="217"/>
      <c r="D573" s="217"/>
      <c r="E573" s="218"/>
      <c r="F573" s="434"/>
    </row>
    <row r="574" spans="1:17">
      <c r="A574" s="189"/>
      <c r="B574" s="4"/>
      <c r="C574" s="217"/>
      <c r="D574" s="217"/>
      <c r="E574" s="218"/>
      <c r="F574" s="434"/>
    </row>
    <row r="575" spans="1:17">
      <c r="A575" s="189"/>
      <c r="B575" s="4"/>
      <c r="C575" s="217"/>
      <c r="D575" s="217"/>
      <c r="E575" s="218"/>
      <c r="F575" s="434"/>
    </row>
    <row r="576" spans="1:17" s="204" customFormat="1" ht="17.25" customHeight="1">
      <c r="A576" s="189"/>
      <c r="B576" s="4"/>
      <c r="C576" s="217"/>
      <c r="D576" s="217"/>
      <c r="E576" s="218"/>
      <c r="F576" s="434"/>
      <c r="Q576" s="182"/>
    </row>
    <row r="577" spans="1:17" ht="13.5" thickBot="1">
      <c r="A577" s="176"/>
      <c r="B577" s="916" t="s">
        <v>402</v>
      </c>
      <c r="C577" s="917"/>
      <c r="D577" s="917"/>
      <c r="E577" s="918"/>
      <c r="F577" s="666"/>
    </row>
    <row r="578" spans="1:17" ht="13.5" thickTop="1">
      <c r="A578" s="183"/>
      <c r="B578" s="902"/>
      <c r="C578" s="903"/>
      <c r="D578" s="903"/>
      <c r="E578" s="904"/>
      <c r="F578" s="512"/>
    </row>
    <row r="579" spans="1:17">
      <c r="C579" s="222"/>
      <c r="D579" s="182"/>
      <c r="E579" s="516"/>
      <c r="Q579" s="204"/>
    </row>
    <row r="580" spans="1:17">
      <c r="C580" s="182"/>
      <c r="D580" s="182"/>
      <c r="E580" s="516"/>
    </row>
    <row r="581" spans="1:17">
      <c r="C581" s="182"/>
      <c r="D581" s="182"/>
      <c r="E581" s="516"/>
    </row>
    <row r="582" spans="1:17">
      <c r="C582" s="182"/>
      <c r="D582" s="182"/>
      <c r="E582" s="516"/>
    </row>
    <row r="583" spans="1:17">
      <c r="C583" s="182"/>
      <c r="D583" s="182"/>
      <c r="E583" s="516"/>
    </row>
    <row r="584" spans="1:17">
      <c r="C584" s="182"/>
      <c r="D584" s="182"/>
      <c r="E584" s="516"/>
    </row>
    <row r="585" spans="1:17">
      <c r="C585" s="182"/>
      <c r="D585" s="182"/>
      <c r="E585" s="516"/>
    </row>
    <row r="586" spans="1:17">
      <c r="C586" s="182"/>
      <c r="D586" s="182"/>
      <c r="E586" s="516"/>
    </row>
    <row r="587" spans="1:17">
      <c r="C587" s="182"/>
      <c r="D587" s="182"/>
      <c r="E587" s="516"/>
    </row>
    <row r="588" spans="1:17">
      <c r="C588" s="182"/>
      <c r="D588" s="182"/>
      <c r="E588" s="516"/>
    </row>
    <row r="589" spans="1:17">
      <c r="C589" s="182"/>
      <c r="D589" s="182"/>
      <c r="E589" s="516"/>
    </row>
    <row r="590" spans="1:17">
      <c r="C590" s="182"/>
      <c r="D590" s="182"/>
      <c r="E590" s="516"/>
    </row>
    <row r="591" spans="1:17">
      <c r="C591" s="182"/>
      <c r="D591" s="182"/>
      <c r="E591" s="516"/>
    </row>
    <row r="592" spans="1:17">
      <c r="C592" s="182"/>
      <c r="D592" s="182"/>
      <c r="E592" s="516"/>
    </row>
    <row r="593" spans="3:5">
      <c r="C593" s="182"/>
      <c r="D593" s="182"/>
      <c r="E593" s="516"/>
    </row>
    <row r="594" spans="3:5">
      <c r="C594" s="182"/>
      <c r="D594" s="182"/>
      <c r="E594" s="516"/>
    </row>
    <row r="595" spans="3:5">
      <c r="C595" s="182"/>
      <c r="D595" s="182"/>
      <c r="E595" s="516"/>
    </row>
    <row r="596" spans="3:5">
      <c r="C596" s="182"/>
      <c r="D596" s="182"/>
      <c r="E596" s="516"/>
    </row>
    <row r="597" spans="3:5">
      <c r="C597" s="182"/>
      <c r="D597" s="182"/>
      <c r="E597" s="516"/>
    </row>
    <row r="598" spans="3:5">
      <c r="C598" s="182"/>
      <c r="D598" s="182"/>
      <c r="E598" s="516"/>
    </row>
    <row r="599" spans="3:5">
      <c r="C599" s="182"/>
      <c r="D599" s="182"/>
      <c r="E599" s="516"/>
    </row>
    <row r="600" spans="3:5">
      <c r="C600" s="182"/>
      <c r="D600" s="182"/>
      <c r="E600" s="516"/>
    </row>
    <row r="601" spans="3:5">
      <c r="C601" s="182"/>
      <c r="D601" s="182"/>
      <c r="E601" s="516"/>
    </row>
    <row r="602" spans="3:5">
      <c r="C602" s="182"/>
      <c r="D602" s="182"/>
      <c r="E602" s="516"/>
    </row>
    <row r="603" spans="3:5">
      <c r="C603" s="182"/>
      <c r="D603" s="182"/>
      <c r="E603" s="516"/>
    </row>
    <row r="604" spans="3:5">
      <c r="C604" s="182"/>
      <c r="D604" s="182"/>
      <c r="E604" s="516"/>
    </row>
    <row r="605" spans="3:5">
      <c r="C605" s="182"/>
      <c r="D605" s="182"/>
      <c r="E605" s="516"/>
    </row>
    <row r="606" spans="3:5">
      <c r="C606" s="182"/>
      <c r="D606" s="182"/>
      <c r="E606" s="516"/>
    </row>
    <row r="607" spans="3:5">
      <c r="C607" s="182"/>
      <c r="D607" s="182"/>
      <c r="E607" s="516"/>
    </row>
    <row r="608" spans="3:5">
      <c r="C608" s="182"/>
      <c r="D608" s="182"/>
      <c r="E608" s="516"/>
    </row>
    <row r="609" spans="3:5">
      <c r="C609" s="182"/>
      <c r="D609" s="182"/>
      <c r="E609" s="516"/>
    </row>
    <row r="610" spans="3:5">
      <c r="C610" s="182"/>
      <c r="D610" s="182"/>
      <c r="E610" s="516"/>
    </row>
    <row r="611" spans="3:5">
      <c r="C611" s="182"/>
      <c r="D611" s="182"/>
      <c r="E611" s="516"/>
    </row>
    <row r="612" spans="3:5">
      <c r="C612" s="182"/>
      <c r="D612" s="182"/>
      <c r="E612" s="516"/>
    </row>
    <row r="613" spans="3:5">
      <c r="C613" s="182"/>
      <c r="D613" s="182"/>
      <c r="E613" s="516"/>
    </row>
    <row r="614" spans="3:5">
      <c r="C614" s="182"/>
      <c r="D614" s="182"/>
      <c r="E614" s="516"/>
    </row>
    <row r="615" spans="3:5">
      <c r="C615" s="182"/>
      <c r="D615" s="182"/>
      <c r="E615" s="516"/>
    </row>
    <row r="616" spans="3:5">
      <c r="C616" s="182"/>
      <c r="D616" s="182"/>
      <c r="E616" s="516"/>
    </row>
    <row r="617" spans="3:5">
      <c r="C617" s="182"/>
      <c r="D617" s="182"/>
      <c r="E617" s="516"/>
    </row>
    <row r="618" spans="3:5">
      <c r="C618" s="182"/>
      <c r="D618" s="182"/>
      <c r="E618" s="516"/>
    </row>
    <row r="619" spans="3:5">
      <c r="C619" s="182"/>
      <c r="D619" s="182"/>
      <c r="E619" s="516"/>
    </row>
    <row r="620" spans="3:5">
      <c r="C620" s="182"/>
      <c r="D620" s="182"/>
      <c r="E620" s="516"/>
    </row>
    <row r="621" spans="3:5">
      <c r="C621" s="182"/>
      <c r="D621" s="182"/>
      <c r="E621" s="516"/>
    </row>
    <row r="622" spans="3:5">
      <c r="C622" s="182"/>
      <c r="D622" s="182"/>
      <c r="E622" s="516"/>
    </row>
    <row r="623" spans="3:5">
      <c r="C623" s="182"/>
      <c r="D623" s="182"/>
      <c r="E623" s="516"/>
    </row>
    <row r="624" spans="3:5">
      <c r="C624" s="182"/>
      <c r="D624" s="182"/>
      <c r="E624" s="516"/>
    </row>
    <row r="625" spans="3:5">
      <c r="C625" s="182"/>
      <c r="D625" s="182"/>
      <c r="E625" s="516"/>
    </row>
    <row r="626" spans="3:5">
      <c r="C626" s="182"/>
      <c r="D626" s="182"/>
      <c r="E626" s="516"/>
    </row>
    <row r="627" spans="3:5">
      <c r="C627" s="182"/>
      <c r="D627" s="182"/>
      <c r="E627" s="516"/>
    </row>
    <row r="628" spans="3:5">
      <c r="C628" s="182"/>
      <c r="D628" s="182"/>
      <c r="E628" s="516"/>
    </row>
    <row r="629" spans="3:5">
      <c r="C629" s="182"/>
      <c r="D629" s="182"/>
      <c r="E629" s="516"/>
    </row>
    <row r="630" spans="3:5">
      <c r="C630" s="182"/>
      <c r="D630" s="182"/>
      <c r="E630" s="516"/>
    </row>
    <row r="631" spans="3:5">
      <c r="C631" s="182"/>
      <c r="D631" s="182"/>
      <c r="E631" s="516"/>
    </row>
    <row r="632" spans="3:5">
      <c r="C632" s="182"/>
      <c r="D632" s="182"/>
      <c r="E632" s="516"/>
    </row>
    <row r="633" spans="3:5">
      <c r="C633" s="182"/>
      <c r="D633" s="182"/>
      <c r="E633" s="516"/>
    </row>
    <row r="634" spans="3:5">
      <c r="C634" s="182"/>
      <c r="D634" s="182"/>
      <c r="E634" s="516"/>
    </row>
    <row r="635" spans="3:5">
      <c r="C635" s="182"/>
      <c r="D635" s="182"/>
      <c r="E635" s="516"/>
    </row>
    <row r="636" spans="3:5">
      <c r="C636" s="182"/>
      <c r="D636" s="182"/>
      <c r="E636" s="516"/>
    </row>
    <row r="637" spans="3:5">
      <c r="C637" s="182"/>
      <c r="D637" s="182"/>
      <c r="E637" s="516"/>
    </row>
    <row r="638" spans="3:5">
      <c r="C638" s="182"/>
      <c r="D638" s="182"/>
      <c r="E638" s="516"/>
    </row>
    <row r="639" spans="3:5">
      <c r="C639" s="182"/>
      <c r="D639" s="182"/>
      <c r="E639" s="516"/>
    </row>
    <row r="640" spans="3:5">
      <c r="C640" s="182"/>
      <c r="D640" s="182"/>
      <c r="E640" s="516"/>
    </row>
    <row r="641" spans="3:5">
      <c r="C641" s="182"/>
      <c r="D641" s="182"/>
      <c r="E641" s="516"/>
    </row>
    <row r="642" spans="3:5">
      <c r="C642" s="182"/>
      <c r="D642" s="182"/>
      <c r="E642" s="516"/>
    </row>
    <row r="643" spans="3:5">
      <c r="C643" s="182"/>
      <c r="D643" s="182"/>
      <c r="E643" s="516"/>
    </row>
    <row r="644" spans="3:5">
      <c r="C644" s="182"/>
      <c r="D644" s="182"/>
      <c r="E644" s="516"/>
    </row>
    <row r="645" spans="3:5">
      <c r="C645" s="182"/>
      <c r="D645" s="182"/>
      <c r="E645" s="516"/>
    </row>
    <row r="646" spans="3:5">
      <c r="C646" s="182"/>
      <c r="D646" s="182"/>
      <c r="E646" s="516"/>
    </row>
    <row r="647" spans="3:5">
      <c r="C647" s="182"/>
      <c r="D647" s="182"/>
      <c r="E647" s="516"/>
    </row>
    <row r="648" spans="3:5">
      <c r="C648" s="182"/>
      <c r="D648" s="182"/>
      <c r="E648" s="516"/>
    </row>
    <row r="649" spans="3:5">
      <c r="C649" s="182"/>
      <c r="D649" s="182"/>
      <c r="E649" s="516"/>
    </row>
    <row r="650" spans="3:5">
      <c r="C650" s="182"/>
      <c r="D650" s="182"/>
      <c r="E650" s="516"/>
    </row>
    <row r="651" spans="3:5">
      <c r="C651" s="182"/>
      <c r="D651" s="182"/>
      <c r="E651" s="516"/>
    </row>
    <row r="652" spans="3:5">
      <c r="C652" s="182"/>
      <c r="D652" s="182"/>
      <c r="E652" s="516"/>
    </row>
    <row r="653" spans="3:5">
      <c r="C653" s="182"/>
      <c r="D653" s="182"/>
      <c r="E653" s="516"/>
    </row>
    <row r="654" spans="3:5">
      <c r="C654" s="182"/>
      <c r="D654" s="182"/>
      <c r="E654" s="516"/>
    </row>
    <row r="655" spans="3:5">
      <c r="C655" s="182"/>
      <c r="D655" s="182"/>
      <c r="E655" s="516"/>
    </row>
    <row r="656" spans="3:5">
      <c r="C656" s="182"/>
      <c r="D656" s="182"/>
      <c r="E656" s="516"/>
    </row>
    <row r="657" spans="3:5">
      <c r="C657" s="182"/>
      <c r="D657" s="182"/>
      <c r="E657" s="516"/>
    </row>
    <row r="658" spans="3:5">
      <c r="C658" s="182"/>
      <c r="D658" s="182"/>
      <c r="E658" s="516"/>
    </row>
    <row r="659" spans="3:5">
      <c r="C659" s="182"/>
      <c r="D659" s="182"/>
      <c r="E659" s="516"/>
    </row>
    <row r="660" spans="3:5">
      <c r="C660" s="182"/>
      <c r="D660" s="182"/>
      <c r="E660" s="516"/>
    </row>
    <row r="661" spans="3:5">
      <c r="C661" s="182"/>
      <c r="D661" s="182"/>
      <c r="E661" s="516"/>
    </row>
    <row r="662" spans="3:5">
      <c r="C662" s="182"/>
      <c r="D662" s="182"/>
      <c r="E662" s="516"/>
    </row>
    <row r="663" spans="3:5">
      <c r="C663" s="182"/>
      <c r="D663" s="182"/>
      <c r="E663" s="516"/>
    </row>
    <row r="664" spans="3:5">
      <c r="C664" s="182"/>
      <c r="D664" s="182"/>
      <c r="E664" s="516"/>
    </row>
    <row r="665" spans="3:5">
      <c r="C665" s="182"/>
      <c r="D665" s="182"/>
      <c r="E665" s="516"/>
    </row>
    <row r="666" spans="3:5">
      <c r="C666" s="182"/>
      <c r="D666" s="182"/>
      <c r="E666" s="516"/>
    </row>
    <row r="667" spans="3:5">
      <c r="C667" s="182"/>
      <c r="D667" s="182"/>
      <c r="E667" s="516"/>
    </row>
    <row r="668" spans="3:5">
      <c r="C668" s="182"/>
      <c r="D668" s="182"/>
      <c r="E668" s="516"/>
    </row>
    <row r="669" spans="3:5">
      <c r="C669" s="182"/>
      <c r="D669" s="182"/>
      <c r="E669" s="516"/>
    </row>
    <row r="670" spans="3:5">
      <c r="C670" s="182"/>
      <c r="D670" s="182"/>
      <c r="E670" s="516"/>
    </row>
    <row r="671" spans="3:5">
      <c r="C671" s="182"/>
      <c r="D671" s="182"/>
      <c r="E671" s="516"/>
    </row>
    <row r="672" spans="3:5">
      <c r="C672" s="182"/>
      <c r="D672" s="182"/>
      <c r="E672" s="516"/>
    </row>
    <row r="673" spans="3:5">
      <c r="C673" s="182"/>
      <c r="D673" s="182"/>
      <c r="E673" s="516"/>
    </row>
    <row r="674" spans="3:5">
      <c r="C674" s="182"/>
      <c r="D674" s="182"/>
      <c r="E674" s="516"/>
    </row>
    <row r="675" spans="3:5">
      <c r="C675" s="182"/>
      <c r="D675" s="182"/>
      <c r="E675" s="516"/>
    </row>
    <row r="676" spans="3:5">
      <c r="C676" s="182"/>
      <c r="D676" s="182"/>
      <c r="E676" s="516"/>
    </row>
    <row r="677" spans="3:5">
      <c r="C677" s="182"/>
      <c r="D677" s="182"/>
      <c r="E677" s="516"/>
    </row>
    <row r="678" spans="3:5">
      <c r="C678" s="182"/>
      <c r="D678" s="182"/>
      <c r="E678" s="516"/>
    </row>
    <row r="679" spans="3:5">
      <c r="C679" s="182"/>
      <c r="D679" s="182"/>
      <c r="E679" s="516"/>
    </row>
    <row r="680" spans="3:5">
      <c r="C680" s="182"/>
      <c r="D680" s="182"/>
      <c r="E680" s="516"/>
    </row>
    <row r="681" spans="3:5">
      <c r="C681" s="182"/>
      <c r="D681" s="182"/>
      <c r="E681" s="516"/>
    </row>
    <row r="682" spans="3:5">
      <c r="C682" s="182"/>
      <c r="D682" s="182"/>
      <c r="E682" s="516"/>
    </row>
    <row r="683" spans="3:5">
      <c r="C683" s="182"/>
      <c r="D683" s="182"/>
      <c r="E683" s="516"/>
    </row>
    <row r="684" spans="3:5">
      <c r="C684" s="182"/>
      <c r="D684" s="182"/>
      <c r="E684" s="516"/>
    </row>
    <row r="685" spans="3:5">
      <c r="C685" s="182"/>
      <c r="D685" s="182"/>
      <c r="E685" s="516"/>
    </row>
    <row r="686" spans="3:5">
      <c r="C686" s="182"/>
      <c r="D686" s="182"/>
      <c r="E686" s="516"/>
    </row>
    <row r="687" spans="3:5">
      <c r="C687" s="182"/>
      <c r="D687" s="182"/>
      <c r="E687" s="516"/>
    </row>
    <row r="688" spans="3:5">
      <c r="C688" s="182"/>
      <c r="D688" s="182"/>
      <c r="E688" s="516"/>
    </row>
    <row r="689" spans="3:5">
      <c r="C689" s="182"/>
      <c r="D689" s="182"/>
      <c r="E689" s="516"/>
    </row>
    <row r="690" spans="3:5" ht="17.25" customHeight="1">
      <c r="C690" s="182"/>
      <c r="D690" s="182"/>
      <c r="E690" s="516"/>
    </row>
    <row r="691" spans="3:5">
      <c r="C691" s="182"/>
      <c r="D691" s="182"/>
      <c r="E691" s="516"/>
    </row>
    <row r="692" spans="3:5">
      <c r="C692" s="182"/>
      <c r="D692" s="182"/>
      <c r="E692" s="516"/>
    </row>
    <row r="693" spans="3:5">
      <c r="C693" s="182"/>
      <c r="D693" s="182"/>
      <c r="E693" s="516"/>
    </row>
    <row r="694" spans="3:5">
      <c r="C694" s="182"/>
      <c r="D694" s="182"/>
      <c r="E694" s="516"/>
    </row>
    <row r="695" spans="3:5">
      <c r="C695" s="182"/>
      <c r="D695" s="182"/>
      <c r="E695" s="516"/>
    </row>
    <row r="696" spans="3:5">
      <c r="C696" s="182"/>
      <c r="D696" s="182"/>
      <c r="E696" s="516"/>
    </row>
    <row r="697" spans="3:5">
      <c r="C697" s="182"/>
      <c r="D697" s="182"/>
      <c r="E697" s="516"/>
    </row>
    <row r="698" spans="3:5">
      <c r="C698" s="182"/>
      <c r="D698" s="182"/>
      <c r="E698" s="516"/>
    </row>
    <row r="699" spans="3:5">
      <c r="C699" s="182"/>
      <c r="D699" s="182"/>
      <c r="E699" s="516"/>
    </row>
    <row r="700" spans="3:5">
      <c r="C700" s="182"/>
      <c r="D700" s="182"/>
      <c r="E700" s="516"/>
    </row>
    <row r="701" spans="3:5">
      <c r="C701" s="182"/>
      <c r="D701" s="182"/>
      <c r="E701" s="516"/>
    </row>
    <row r="702" spans="3:5">
      <c r="C702" s="182"/>
      <c r="D702" s="182"/>
      <c r="E702" s="516"/>
    </row>
    <row r="703" spans="3:5">
      <c r="C703" s="182"/>
      <c r="D703" s="182"/>
      <c r="E703" s="516"/>
    </row>
    <row r="704" spans="3:5">
      <c r="C704" s="182"/>
      <c r="D704" s="182"/>
      <c r="E704" s="516"/>
    </row>
    <row r="705" spans="3:5">
      <c r="C705" s="182"/>
      <c r="D705" s="182"/>
      <c r="E705" s="516"/>
    </row>
    <row r="706" spans="3:5">
      <c r="C706" s="182"/>
      <c r="D706" s="182"/>
      <c r="E706" s="516"/>
    </row>
    <row r="707" spans="3:5">
      <c r="C707" s="182"/>
      <c r="D707" s="182"/>
      <c r="E707" s="516"/>
    </row>
    <row r="708" spans="3:5">
      <c r="C708" s="182"/>
      <c r="D708" s="182"/>
      <c r="E708" s="516"/>
    </row>
    <row r="709" spans="3:5">
      <c r="C709" s="182"/>
      <c r="D709" s="182"/>
      <c r="E709" s="516"/>
    </row>
    <row r="710" spans="3:5">
      <c r="C710" s="182"/>
      <c r="D710" s="182"/>
      <c r="E710" s="516"/>
    </row>
    <row r="711" spans="3:5">
      <c r="C711" s="182"/>
      <c r="D711" s="182"/>
      <c r="E711" s="516"/>
    </row>
    <row r="712" spans="3:5">
      <c r="C712" s="182"/>
      <c r="D712" s="182"/>
      <c r="E712" s="516"/>
    </row>
    <row r="713" spans="3:5">
      <c r="C713" s="182"/>
      <c r="D713" s="182"/>
      <c r="E713" s="516"/>
    </row>
    <row r="714" spans="3:5">
      <c r="C714" s="182"/>
      <c r="D714" s="182"/>
      <c r="E714" s="516"/>
    </row>
    <row r="715" spans="3:5">
      <c r="C715" s="182"/>
      <c r="D715" s="182"/>
      <c r="E715" s="516"/>
    </row>
    <row r="716" spans="3:5">
      <c r="C716" s="182"/>
      <c r="D716" s="182"/>
      <c r="E716" s="516"/>
    </row>
    <row r="717" spans="3:5">
      <c r="C717" s="182"/>
      <c r="D717" s="182"/>
      <c r="E717" s="516"/>
    </row>
    <row r="718" spans="3:5">
      <c r="C718" s="182"/>
      <c r="D718" s="182"/>
      <c r="E718" s="516"/>
    </row>
    <row r="719" spans="3:5">
      <c r="C719" s="182"/>
      <c r="D719" s="182"/>
      <c r="E719" s="516"/>
    </row>
    <row r="720" spans="3:5">
      <c r="C720" s="182"/>
      <c r="D720" s="182"/>
      <c r="E720" s="516"/>
    </row>
    <row r="721" spans="3:5">
      <c r="C721" s="182"/>
      <c r="D721" s="182"/>
      <c r="E721" s="516"/>
    </row>
    <row r="722" spans="3:5">
      <c r="C722" s="182"/>
      <c r="D722" s="182"/>
      <c r="E722" s="516"/>
    </row>
    <row r="723" spans="3:5">
      <c r="C723" s="182"/>
      <c r="D723" s="182"/>
      <c r="E723" s="516"/>
    </row>
    <row r="724" spans="3:5">
      <c r="C724" s="182"/>
      <c r="D724" s="182"/>
      <c r="E724" s="516"/>
    </row>
    <row r="725" spans="3:5">
      <c r="C725" s="182"/>
      <c r="D725" s="182"/>
      <c r="E725" s="516"/>
    </row>
    <row r="726" spans="3:5">
      <c r="C726" s="182"/>
      <c r="D726" s="182"/>
      <c r="E726" s="516"/>
    </row>
    <row r="727" spans="3:5">
      <c r="C727" s="182"/>
      <c r="D727" s="182"/>
      <c r="E727" s="516"/>
    </row>
    <row r="728" spans="3:5">
      <c r="C728" s="182"/>
      <c r="D728" s="182"/>
      <c r="E728" s="516"/>
    </row>
    <row r="729" spans="3:5">
      <c r="C729" s="182"/>
      <c r="D729" s="182"/>
      <c r="E729" s="516"/>
    </row>
    <row r="730" spans="3:5">
      <c r="C730" s="182"/>
      <c r="D730" s="182"/>
      <c r="E730" s="516"/>
    </row>
    <row r="731" spans="3:5">
      <c r="C731" s="182"/>
      <c r="D731" s="182"/>
      <c r="E731" s="516"/>
    </row>
    <row r="732" spans="3:5">
      <c r="C732" s="182"/>
      <c r="D732" s="182"/>
      <c r="E732" s="516"/>
    </row>
    <row r="733" spans="3:5">
      <c r="C733" s="182"/>
      <c r="D733" s="182"/>
      <c r="E733" s="516"/>
    </row>
    <row r="734" spans="3:5">
      <c r="C734" s="182"/>
      <c r="D734" s="182"/>
      <c r="E734" s="516"/>
    </row>
    <row r="735" spans="3:5">
      <c r="C735" s="182"/>
      <c r="D735" s="182"/>
      <c r="E735" s="516"/>
    </row>
    <row r="736" spans="3:5">
      <c r="C736" s="182"/>
      <c r="D736" s="182"/>
      <c r="E736" s="516"/>
    </row>
    <row r="737" spans="3:5">
      <c r="C737" s="182"/>
      <c r="D737" s="182"/>
      <c r="E737" s="516"/>
    </row>
    <row r="738" spans="3:5">
      <c r="C738" s="182"/>
      <c r="D738" s="182"/>
      <c r="E738" s="516"/>
    </row>
    <row r="739" spans="3:5">
      <c r="C739" s="182"/>
      <c r="D739" s="182"/>
      <c r="E739" s="516"/>
    </row>
    <row r="740" spans="3:5">
      <c r="C740" s="182"/>
      <c r="D740" s="182"/>
      <c r="E740" s="516"/>
    </row>
    <row r="741" spans="3:5">
      <c r="C741" s="182"/>
      <c r="D741" s="182"/>
      <c r="E741" s="516"/>
    </row>
    <row r="742" spans="3:5">
      <c r="C742" s="182"/>
      <c r="D742" s="182"/>
      <c r="E742" s="516"/>
    </row>
    <row r="743" spans="3:5">
      <c r="C743" s="182"/>
      <c r="D743" s="182"/>
      <c r="E743" s="516"/>
    </row>
    <row r="744" spans="3:5">
      <c r="C744" s="182"/>
      <c r="D744" s="182"/>
      <c r="E744" s="516"/>
    </row>
    <row r="745" spans="3:5">
      <c r="C745" s="182"/>
      <c r="D745" s="182"/>
      <c r="E745" s="516"/>
    </row>
    <row r="746" spans="3:5">
      <c r="C746" s="182"/>
      <c r="D746" s="182"/>
      <c r="E746" s="516"/>
    </row>
    <row r="747" spans="3:5">
      <c r="C747" s="182"/>
      <c r="D747" s="182"/>
      <c r="E747" s="516"/>
    </row>
    <row r="748" spans="3:5">
      <c r="C748" s="182"/>
      <c r="D748" s="182"/>
      <c r="E748" s="516"/>
    </row>
    <row r="749" spans="3:5">
      <c r="C749" s="182"/>
      <c r="D749" s="182"/>
      <c r="E749" s="516"/>
    </row>
    <row r="750" spans="3:5">
      <c r="C750" s="182"/>
      <c r="D750" s="182"/>
      <c r="E750" s="516"/>
    </row>
    <row r="751" spans="3:5">
      <c r="C751" s="182"/>
      <c r="D751" s="182"/>
      <c r="E751" s="516"/>
    </row>
    <row r="752" spans="3:5">
      <c r="C752" s="182"/>
      <c r="D752" s="182"/>
      <c r="E752" s="516"/>
    </row>
    <row r="753" spans="3:5">
      <c r="C753" s="182"/>
      <c r="D753" s="182"/>
      <c r="E753" s="516"/>
    </row>
    <row r="754" spans="3:5">
      <c r="C754" s="182"/>
      <c r="D754" s="182"/>
      <c r="E754" s="516"/>
    </row>
    <row r="755" spans="3:5">
      <c r="C755" s="182"/>
      <c r="D755" s="182"/>
      <c r="E755" s="516"/>
    </row>
    <row r="756" spans="3:5">
      <c r="C756" s="182"/>
      <c r="D756" s="182"/>
      <c r="E756" s="516"/>
    </row>
    <row r="757" spans="3:5">
      <c r="C757" s="182"/>
      <c r="D757" s="182"/>
      <c r="E757" s="516"/>
    </row>
    <row r="758" spans="3:5">
      <c r="C758" s="182"/>
      <c r="D758" s="182"/>
      <c r="E758" s="516"/>
    </row>
    <row r="759" spans="3:5">
      <c r="C759" s="182"/>
      <c r="D759" s="182"/>
      <c r="E759" s="516"/>
    </row>
    <row r="760" spans="3:5">
      <c r="C760" s="182"/>
      <c r="D760" s="182"/>
      <c r="E760" s="516"/>
    </row>
    <row r="761" spans="3:5">
      <c r="C761" s="182"/>
      <c r="D761" s="182"/>
      <c r="E761" s="516"/>
    </row>
    <row r="762" spans="3:5">
      <c r="C762" s="182"/>
      <c r="D762" s="182"/>
      <c r="E762" s="516"/>
    </row>
    <row r="763" spans="3:5">
      <c r="C763" s="182"/>
      <c r="D763" s="182"/>
      <c r="E763" s="516"/>
    </row>
    <row r="764" spans="3:5">
      <c r="C764" s="182"/>
      <c r="D764" s="182"/>
      <c r="E764" s="516"/>
    </row>
    <row r="765" spans="3:5">
      <c r="C765" s="182"/>
      <c r="D765" s="182"/>
      <c r="E765" s="516"/>
    </row>
    <row r="766" spans="3:5">
      <c r="C766" s="182"/>
      <c r="D766" s="182"/>
      <c r="E766" s="516"/>
    </row>
    <row r="767" spans="3:5">
      <c r="C767" s="182"/>
      <c r="D767" s="182"/>
      <c r="E767" s="516"/>
    </row>
    <row r="768" spans="3:5">
      <c r="C768" s="182"/>
      <c r="D768" s="182"/>
      <c r="E768" s="516"/>
    </row>
    <row r="769" spans="3:5">
      <c r="C769" s="182"/>
      <c r="D769" s="182"/>
      <c r="E769" s="516"/>
    </row>
    <row r="770" spans="3:5">
      <c r="C770" s="182"/>
      <c r="D770" s="182"/>
      <c r="E770" s="516"/>
    </row>
    <row r="771" spans="3:5">
      <c r="C771" s="182"/>
      <c r="D771" s="182"/>
      <c r="E771" s="516"/>
    </row>
    <row r="772" spans="3:5">
      <c r="C772" s="182"/>
      <c r="D772" s="182"/>
      <c r="E772" s="516"/>
    </row>
    <row r="773" spans="3:5">
      <c r="C773" s="182"/>
      <c r="D773" s="182"/>
      <c r="E773" s="516"/>
    </row>
    <row r="774" spans="3:5">
      <c r="C774" s="182"/>
      <c r="D774" s="182"/>
      <c r="E774" s="516"/>
    </row>
    <row r="775" spans="3:5">
      <c r="C775" s="182"/>
      <c r="D775" s="182"/>
      <c r="E775" s="516"/>
    </row>
    <row r="776" spans="3:5">
      <c r="C776" s="182"/>
      <c r="D776" s="182"/>
      <c r="E776" s="516"/>
    </row>
    <row r="777" spans="3:5">
      <c r="C777" s="182"/>
      <c r="D777" s="182"/>
      <c r="E777" s="516"/>
    </row>
    <row r="778" spans="3:5">
      <c r="C778" s="182"/>
      <c r="D778" s="182"/>
      <c r="E778" s="516"/>
    </row>
    <row r="779" spans="3:5">
      <c r="C779" s="182"/>
      <c r="D779" s="182"/>
      <c r="E779" s="516"/>
    </row>
    <row r="780" spans="3:5">
      <c r="C780" s="182"/>
      <c r="D780" s="182"/>
      <c r="E780" s="516"/>
    </row>
    <row r="781" spans="3:5">
      <c r="C781" s="182"/>
      <c r="D781" s="182"/>
      <c r="E781" s="516"/>
    </row>
    <row r="782" spans="3:5">
      <c r="C782" s="182"/>
      <c r="D782" s="182"/>
      <c r="E782" s="516"/>
    </row>
    <row r="783" spans="3:5">
      <c r="C783" s="182"/>
      <c r="D783" s="182"/>
      <c r="E783" s="516"/>
    </row>
    <row r="784" spans="3:5">
      <c r="C784" s="182"/>
      <c r="D784" s="182"/>
      <c r="E784" s="516"/>
    </row>
    <row r="785" spans="3:5">
      <c r="C785" s="182"/>
      <c r="D785" s="182"/>
      <c r="E785" s="516"/>
    </row>
    <row r="786" spans="3:5">
      <c r="C786" s="182"/>
      <c r="D786" s="182"/>
      <c r="E786" s="516"/>
    </row>
    <row r="787" spans="3:5">
      <c r="C787" s="182"/>
      <c r="D787" s="182"/>
      <c r="E787" s="516"/>
    </row>
    <row r="788" spans="3:5">
      <c r="C788" s="182"/>
      <c r="D788" s="182"/>
      <c r="E788" s="516"/>
    </row>
    <row r="789" spans="3:5">
      <c r="C789" s="182"/>
      <c r="D789" s="182"/>
      <c r="E789" s="516"/>
    </row>
    <row r="790" spans="3:5">
      <c r="C790" s="182"/>
      <c r="D790" s="182"/>
      <c r="E790" s="516"/>
    </row>
    <row r="791" spans="3:5">
      <c r="C791" s="182"/>
      <c r="D791" s="182"/>
      <c r="E791" s="516"/>
    </row>
    <row r="792" spans="3:5">
      <c r="C792" s="182"/>
      <c r="D792" s="182"/>
      <c r="E792" s="516"/>
    </row>
    <row r="793" spans="3:5">
      <c r="C793" s="182"/>
      <c r="D793" s="182"/>
      <c r="E793" s="516"/>
    </row>
    <row r="794" spans="3:5">
      <c r="C794" s="182"/>
      <c r="D794" s="182"/>
      <c r="E794" s="516"/>
    </row>
    <row r="795" spans="3:5">
      <c r="C795" s="182"/>
      <c r="D795" s="182"/>
      <c r="E795" s="516"/>
    </row>
    <row r="796" spans="3:5">
      <c r="C796" s="182"/>
      <c r="D796" s="182"/>
      <c r="E796" s="516"/>
    </row>
    <row r="797" spans="3:5">
      <c r="C797" s="182"/>
      <c r="D797" s="182"/>
      <c r="E797" s="516"/>
    </row>
    <row r="798" spans="3:5">
      <c r="C798" s="182"/>
      <c r="D798" s="182"/>
      <c r="E798" s="516"/>
    </row>
    <row r="799" spans="3:5">
      <c r="C799" s="182"/>
      <c r="D799" s="182"/>
      <c r="E799" s="516"/>
    </row>
    <row r="800" spans="3:5">
      <c r="C800" s="182"/>
      <c r="D800" s="182"/>
      <c r="E800" s="516"/>
    </row>
    <row r="801" spans="3:5">
      <c r="C801" s="182"/>
      <c r="D801" s="182"/>
      <c r="E801" s="516"/>
    </row>
    <row r="802" spans="3:5">
      <c r="C802" s="182"/>
      <c r="D802" s="182"/>
      <c r="E802" s="516"/>
    </row>
    <row r="803" spans="3:5">
      <c r="C803" s="182"/>
      <c r="D803" s="182"/>
      <c r="E803" s="516"/>
    </row>
    <row r="804" spans="3:5">
      <c r="C804" s="182"/>
      <c r="D804" s="182"/>
      <c r="E804" s="516"/>
    </row>
    <row r="805" spans="3:5">
      <c r="C805" s="182"/>
      <c r="D805" s="182"/>
      <c r="E805" s="516"/>
    </row>
    <row r="806" spans="3:5">
      <c r="C806" s="182"/>
      <c r="D806" s="182"/>
      <c r="E806" s="516"/>
    </row>
    <row r="807" spans="3:5">
      <c r="C807" s="182"/>
      <c r="D807" s="182"/>
      <c r="E807" s="516"/>
    </row>
    <row r="808" spans="3:5">
      <c r="C808" s="182"/>
      <c r="D808" s="182"/>
      <c r="E808" s="516"/>
    </row>
    <row r="809" spans="3:5">
      <c r="C809" s="182"/>
      <c r="D809" s="182"/>
      <c r="E809" s="516"/>
    </row>
    <row r="810" spans="3:5">
      <c r="C810" s="182"/>
      <c r="D810" s="182"/>
      <c r="E810" s="516"/>
    </row>
    <row r="811" spans="3:5">
      <c r="C811" s="182"/>
      <c r="D811" s="182"/>
      <c r="E811" s="516"/>
    </row>
    <row r="812" spans="3:5">
      <c r="C812" s="182"/>
      <c r="D812" s="182"/>
      <c r="E812" s="516"/>
    </row>
    <row r="813" spans="3:5">
      <c r="C813" s="182"/>
      <c r="D813" s="182"/>
      <c r="E813" s="516"/>
    </row>
    <row r="814" spans="3:5">
      <c r="C814" s="182"/>
      <c r="D814" s="182"/>
      <c r="E814" s="516"/>
    </row>
    <row r="815" spans="3:5">
      <c r="C815" s="182"/>
      <c r="D815" s="182"/>
      <c r="E815" s="516"/>
    </row>
    <row r="816" spans="3:5">
      <c r="C816" s="182"/>
      <c r="D816" s="182"/>
      <c r="E816" s="516"/>
    </row>
    <row r="817" spans="3:5">
      <c r="C817" s="182"/>
      <c r="D817" s="182"/>
      <c r="E817" s="516"/>
    </row>
    <row r="818" spans="3:5">
      <c r="C818" s="182"/>
      <c r="D818" s="182"/>
      <c r="E818" s="516"/>
    </row>
    <row r="819" spans="3:5">
      <c r="C819" s="182"/>
      <c r="D819" s="182"/>
      <c r="E819" s="516"/>
    </row>
    <row r="820" spans="3:5">
      <c r="C820" s="182"/>
      <c r="D820" s="182"/>
      <c r="E820" s="516"/>
    </row>
    <row r="821" spans="3:5">
      <c r="C821" s="182"/>
      <c r="D821" s="182"/>
      <c r="E821" s="516"/>
    </row>
    <row r="822" spans="3:5">
      <c r="C822" s="182"/>
      <c r="D822" s="182"/>
      <c r="E822" s="516"/>
    </row>
    <row r="823" spans="3:5">
      <c r="C823" s="182"/>
      <c r="D823" s="182"/>
      <c r="E823" s="516"/>
    </row>
    <row r="824" spans="3:5">
      <c r="C824" s="182"/>
      <c r="D824" s="182"/>
      <c r="E824" s="516"/>
    </row>
    <row r="825" spans="3:5">
      <c r="C825" s="182"/>
      <c r="D825" s="182"/>
      <c r="E825" s="516"/>
    </row>
    <row r="826" spans="3:5">
      <c r="C826" s="182"/>
      <c r="D826" s="182"/>
      <c r="E826" s="516"/>
    </row>
    <row r="827" spans="3:5">
      <c r="C827" s="182"/>
      <c r="D827" s="182"/>
      <c r="E827" s="516"/>
    </row>
    <row r="828" spans="3:5">
      <c r="C828" s="182"/>
      <c r="D828" s="182"/>
      <c r="E828" s="516"/>
    </row>
    <row r="829" spans="3:5">
      <c r="C829" s="182"/>
      <c r="D829" s="182"/>
      <c r="E829" s="516"/>
    </row>
    <row r="830" spans="3:5">
      <c r="C830" s="182"/>
      <c r="D830" s="182"/>
      <c r="E830" s="516"/>
    </row>
    <row r="831" spans="3:5">
      <c r="C831" s="182"/>
      <c r="D831" s="182"/>
      <c r="E831" s="516"/>
    </row>
    <row r="832" spans="3:5">
      <c r="C832" s="182"/>
      <c r="D832" s="182"/>
      <c r="E832" s="516"/>
    </row>
    <row r="833" spans="3:5">
      <c r="C833" s="182"/>
      <c r="D833" s="182"/>
      <c r="E833" s="516"/>
    </row>
    <row r="834" spans="3:5">
      <c r="C834" s="182"/>
      <c r="D834" s="182"/>
      <c r="E834" s="516"/>
    </row>
    <row r="835" spans="3:5">
      <c r="C835" s="182"/>
      <c r="D835" s="182"/>
      <c r="E835" s="516"/>
    </row>
    <row r="836" spans="3:5">
      <c r="C836" s="182"/>
      <c r="D836" s="182"/>
      <c r="E836" s="516"/>
    </row>
    <row r="837" spans="3:5">
      <c r="C837" s="182"/>
      <c r="D837" s="182"/>
      <c r="E837" s="516"/>
    </row>
    <row r="838" spans="3:5">
      <c r="C838" s="182"/>
      <c r="D838" s="182"/>
      <c r="E838" s="516"/>
    </row>
    <row r="839" spans="3:5">
      <c r="C839" s="182"/>
      <c r="D839" s="182"/>
      <c r="E839" s="516"/>
    </row>
    <row r="840" spans="3:5">
      <c r="C840" s="182"/>
      <c r="D840" s="182"/>
      <c r="E840" s="516"/>
    </row>
    <row r="841" spans="3:5">
      <c r="C841" s="182"/>
      <c r="D841" s="182"/>
      <c r="E841" s="516"/>
    </row>
    <row r="842" spans="3:5">
      <c r="C842" s="182"/>
      <c r="D842" s="182"/>
      <c r="E842" s="516"/>
    </row>
    <row r="843" spans="3:5">
      <c r="C843" s="182"/>
      <c r="D843" s="182"/>
      <c r="E843" s="516"/>
    </row>
    <row r="844" spans="3:5">
      <c r="C844" s="182"/>
      <c r="D844" s="182"/>
      <c r="E844" s="516"/>
    </row>
    <row r="845" spans="3:5">
      <c r="C845" s="182"/>
      <c r="D845" s="182"/>
      <c r="E845" s="516"/>
    </row>
    <row r="846" spans="3:5">
      <c r="C846" s="182"/>
      <c r="D846" s="182"/>
      <c r="E846" s="516"/>
    </row>
    <row r="847" spans="3:5">
      <c r="C847" s="182"/>
      <c r="D847" s="182"/>
      <c r="E847" s="516"/>
    </row>
    <row r="848" spans="3:5">
      <c r="C848" s="182"/>
      <c r="D848" s="182"/>
      <c r="E848" s="516"/>
    </row>
    <row r="849" spans="3:5">
      <c r="C849" s="182"/>
      <c r="D849" s="182"/>
      <c r="E849" s="516"/>
    </row>
    <row r="850" spans="3:5">
      <c r="C850" s="182"/>
      <c r="D850" s="182"/>
      <c r="E850" s="516"/>
    </row>
    <row r="851" spans="3:5">
      <c r="C851" s="182"/>
      <c r="D851" s="182"/>
      <c r="E851" s="516"/>
    </row>
    <row r="852" spans="3:5">
      <c r="C852" s="182"/>
      <c r="D852" s="182"/>
      <c r="E852" s="516"/>
    </row>
    <row r="853" spans="3:5">
      <c r="C853" s="182"/>
      <c r="D853" s="182"/>
      <c r="E853" s="516"/>
    </row>
    <row r="854" spans="3:5">
      <c r="C854" s="182"/>
      <c r="D854" s="182"/>
      <c r="E854" s="516"/>
    </row>
    <row r="855" spans="3:5">
      <c r="C855" s="182"/>
      <c r="D855" s="182"/>
      <c r="E855" s="516"/>
    </row>
    <row r="856" spans="3:5">
      <c r="C856" s="182"/>
      <c r="D856" s="182"/>
      <c r="E856" s="516"/>
    </row>
    <row r="857" spans="3:5">
      <c r="C857" s="182"/>
      <c r="D857" s="182"/>
      <c r="E857" s="516"/>
    </row>
    <row r="858" spans="3:5">
      <c r="C858" s="182"/>
      <c r="D858" s="182"/>
      <c r="E858" s="516"/>
    </row>
    <row r="859" spans="3:5">
      <c r="C859" s="182"/>
      <c r="D859" s="182"/>
      <c r="E859" s="516"/>
    </row>
    <row r="860" spans="3:5">
      <c r="C860" s="182"/>
      <c r="D860" s="182"/>
      <c r="E860" s="516"/>
    </row>
    <row r="861" spans="3:5">
      <c r="C861" s="182"/>
      <c r="D861" s="182"/>
      <c r="E861" s="516"/>
    </row>
    <row r="862" spans="3:5">
      <c r="C862" s="182"/>
      <c r="D862" s="182"/>
      <c r="E862" s="516"/>
    </row>
    <row r="863" spans="3:5">
      <c r="C863" s="182"/>
      <c r="D863" s="182"/>
      <c r="E863" s="516"/>
    </row>
    <row r="864" spans="3:5">
      <c r="C864" s="182"/>
      <c r="D864" s="182"/>
      <c r="E864" s="516"/>
    </row>
    <row r="865" spans="3:5">
      <c r="C865" s="182"/>
      <c r="D865" s="182"/>
      <c r="E865" s="516"/>
    </row>
    <row r="866" spans="3:5">
      <c r="C866" s="182"/>
      <c r="D866" s="182"/>
      <c r="E866" s="516"/>
    </row>
    <row r="867" spans="3:5">
      <c r="C867" s="182"/>
      <c r="D867" s="182"/>
      <c r="E867" s="516"/>
    </row>
    <row r="868" spans="3:5">
      <c r="C868" s="182"/>
      <c r="D868" s="182"/>
      <c r="E868" s="516"/>
    </row>
    <row r="869" spans="3:5">
      <c r="C869" s="182"/>
      <c r="D869" s="182"/>
      <c r="E869" s="516"/>
    </row>
    <row r="870" spans="3:5">
      <c r="C870" s="182"/>
      <c r="D870" s="182"/>
      <c r="E870" s="516"/>
    </row>
    <row r="871" spans="3:5">
      <c r="C871" s="182"/>
      <c r="D871" s="182"/>
      <c r="E871" s="516"/>
    </row>
    <row r="872" spans="3:5">
      <c r="C872" s="182"/>
      <c r="D872" s="182"/>
      <c r="E872" s="516"/>
    </row>
    <row r="873" spans="3:5">
      <c r="C873" s="182"/>
      <c r="D873" s="182"/>
      <c r="E873" s="516"/>
    </row>
    <row r="874" spans="3:5">
      <c r="C874" s="182"/>
      <c r="D874" s="182"/>
      <c r="E874" s="516"/>
    </row>
    <row r="875" spans="3:5">
      <c r="C875" s="182"/>
      <c r="D875" s="182"/>
      <c r="E875" s="516"/>
    </row>
    <row r="876" spans="3:5">
      <c r="C876" s="182"/>
      <c r="D876" s="182"/>
      <c r="E876" s="516"/>
    </row>
    <row r="877" spans="3:5">
      <c r="C877" s="182"/>
      <c r="D877" s="182"/>
      <c r="E877" s="516"/>
    </row>
    <row r="878" spans="3:5">
      <c r="C878" s="182"/>
      <c r="D878" s="182"/>
      <c r="E878" s="516"/>
    </row>
    <row r="879" spans="3:5">
      <c r="C879" s="182"/>
      <c r="D879" s="182"/>
      <c r="E879" s="516"/>
    </row>
    <row r="880" spans="3:5">
      <c r="C880" s="182"/>
      <c r="D880" s="182"/>
      <c r="E880" s="516"/>
    </row>
    <row r="881" spans="3:5">
      <c r="C881" s="182"/>
      <c r="D881" s="182"/>
      <c r="E881" s="516"/>
    </row>
    <row r="882" spans="3:5">
      <c r="C882" s="182"/>
      <c r="D882" s="182"/>
      <c r="E882" s="516"/>
    </row>
    <row r="883" spans="3:5">
      <c r="C883" s="182"/>
      <c r="D883" s="182"/>
      <c r="E883" s="516"/>
    </row>
    <row r="884" spans="3:5">
      <c r="C884" s="182"/>
      <c r="D884" s="182"/>
      <c r="E884" s="516"/>
    </row>
    <row r="885" spans="3:5">
      <c r="C885" s="182"/>
      <c r="D885" s="182"/>
      <c r="E885" s="516"/>
    </row>
    <row r="886" spans="3:5">
      <c r="C886" s="182"/>
      <c r="D886" s="182"/>
      <c r="E886" s="516"/>
    </row>
    <row r="887" spans="3:5">
      <c r="C887" s="182"/>
      <c r="D887" s="182"/>
      <c r="E887" s="516"/>
    </row>
    <row r="888" spans="3:5">
      <c r="C888" s="182"/>
      <c r="D888" s="182"/>
      <c r="E888" s="516"/>
    </row>
    <row r="889" spans="3:5">
      <c r="C889" s="182"/>
      <c r="D889" s="182"/>
      <c r="E889" s="516"/>
    </row>
    <row r="890" spans="3:5">
      <c r="C890" s="182"/>
      <c r="D890" s="182"/>
      <c r="E890" s="516"/>
    </row>
    <row r="891" spans="3:5">
      <c r="C891" s="182"/>
      <c r="D891" s="182"/>
      <c r="E891" s="516"/>
    </row>
    <row r="892" spans="3:5">
      <c r="C892" s="182"/>
      <c r="D892" s="182"/>
      <c r="E892" s="516"/>
    </row>
    <row r="893" spans="3:5">
      <c r="C893" s="182"/>
      <c r="D893" s="182"/>
      <c r="E893" s="516"/>
    </row>
    <row r="894" spans="3:5">
      <c r="C894" s="182"/>
      <c r="D894" s="182"/>
      <c r="E894" s="516"/>
    </row>
    <row r="895" spans="3:5">
      <c r="C895" s="182"/>
      <c r="D895" s="182"/>
      <c r="E895" s="516"/>
    </row>
    <row r="896" spans="3:5">
      <c r="C896" s="182"/>
      <c r="D896" s="182"/>
      <c r="E896" s="516"/>
    </row>
    <row r="897" spans="3:5">
      <c r="C897" s="182"/>
      <c r="D897" s="182"/>
      <c r="E897" s="516"/>
    </row>
    <row r="898" spans="3:5">
      <c r="C898" s="182"/>
      <c r="D898" s="182"/>
      <c r="E898" s="516"/>
    </row>
    <row r="899" spans="3:5">
      <c r="C899" s="182"/>
      <c r="D899" s="182"/>
      <c r="E899" s="516"/>
    </row>
    <row r="900" spans="3:5">
      <c r="C900" s="182"/>
      <c r="D900" s="182"/>
      <c r="E900" s="516"/>
    </row>
    <row r="901" spans="3:5">
      <c r="C901" s="182"/>
      <c r="D901" s="182"/>
      <c r="E901" s="516"/>
    </row>
    <row r="902" spans="3:5">
      <c r="C902" s="182"/>
      <c r="D902" s="182"/>
      <c r="E902" s="516"/>
    </row>
    <row r="903" spans="3:5">
      <c r="C903" s="182"/>
      <c r="D903" s="182"/>
      <c r="E903" s="516"/>
    </row>
    <row r="904" spans="3:5">
      <c r="C904" s="182"/>
      <c r="D904" s="182"/>
      <c r="E904" s="516"/>
    </row>
    <row r="905" spans="3:5">
      <c r="C905" s="182"/>
      <c r="D905" s="182"/>
      <c r="E905" s="516"/>
    </row>
    <row r="906" spans="3:5">
      <c r="C906" s="182"/>
      <c r="D906" s="182"/>
      <c r="E906" s="516"/>
    </row>
    <row r="907" spans="3:5">
      <c r="C907" s="182"/>
      <c r="D907" s="182"/>
      <c r="E907" s="516"/>
    </row>
    <row r="908" spans="3:5">
      <c r="C908" s="182"/>
      <c r="D908" s="182"/>
      <c r="E908" s="516"/>
    </row>
    <row r="909" spans="3:5">
      <c r="C909" s="182"/>
      <c r="D909" s="182"/>
      <c r="E909" s="516"/>
    </row>
    <row r="910" spans="3:5">
      <c r="C910" s="182"/>
      <c r="D910" s="182"/>
      <c r="E910" s="516"/>
    </row>
    <row r="911" spans="3:5">
      <c r="C911" s="182"/>
      <c r="D911" s="182"/>
      <c r="E911" s="516"/>
    </row>
    <row r="912" spans="3:5">
      <c r="C912" s="182"/>
      <c r="D912" s="182"/>
      <c r="E912" s="516"/>
    </row>
    <row r="913" spans="3:5">
      <c r="C913" s="182"/>
      <c r="D913" s="182"/>
      <c r="E913" s="516"/>
    </row>
    <row r="914" spans="3:5">
      <c r="C914" s="182"/>
      <c r="D914" s="182"/>
      <c r="E914" s="516"/>
    </row>
    <row r="915" spans="3:5">
      <c r="C915" s="182"/>
      <c r="D915" s="182"/>
      <c r="E915" s="516"/>
    </row>
    <row r="916" spans="3:5">
      <c r="C916" s="182"/>
      <c r="D916" s="182"/>
      <c r="E916" s="516"/>
    </row>
    <row r="917" spans="3:5">
      <c r="C917" s="182"/>
      <c r="D917" s="182"/>
      <c r="E917" s="516"/>
    </row>
    <row r="918" spans="3:5">
      <c r="C918" s="182"/>
      <c r="D918" s="182"/>
      <c r="E918" s="516"/>
    </row>
    <row r="919" spans="3:5">
      <c r="C919" s="182"/>
      <c r="D919" s="182"/>
      <c r="E919" s="516"/>
    </row>
    <row r="920" spans="3:5">
      <c r="C920" s="182"/>
      <c r="D920" s="182"/>
      <c r="E920" s="516"/>
    </row>
    <row r="921" spans="3:5">
      <c r="C921" s="182"/>
      <c r="D921" s="182"/>
      <c r="E921" s="516"/>
    </row>
    <row r="922" spans="3:5">
      <c r="C922" s="182"/>
      <c r="D922" s="182"/>
      <c r="E922" s="516"/>
    </row>
    <row r="923" spans="3:5">
      <c r="C923" s="182"/>
      <c r="D923" s="182"/>
      <c r="E923" s="516"/>
    </row>
    <row r="924" spans="3:5">
      <c r="C924" s="182"/>
      <c r="D924" s="182"/>
      <c r="E924" s="516"/>
    </row>
    <row r="925" spans="3:5">
      <c r="C925" s="182"/>
      <c r="D925" s="182"/>
      <c r="E925" s="516"/>
    </row>
    <row r="926" spans="3:5">
      <c r="C926" s="182"/>
      <c r="D926" s="182"/>
      <c r="E926" s="516"/>
    </row>
    <row r="927" spans="3:5">
      <c r="C927" s="182"/>
      <c r="D927" s="182"/>
      <c r="E927" s="516"/>
    </row>
    <row r="928" spans="3:5">
      <c r="C928" s="182"/>
      <c r="D928" s="182"/>
      <c r="E928" s="516"/>
    </row>
    <row r="929" spans="3:5">
      <c r="C929" s="182"/>
      <c r="D929" s="182"/>
      <c r="E929" s="516"/>
    </row>
    <row r="930" spans="3:5">
      <c r="C930" s="182"/>
      <c r="D930" s="182"/>
      <c r="E930" s="516"/>
    </row>
    <row r="931" spans="3:5">
      <c r="C931" s="182"/>
      <c r="D931" s="182"/>
      <c r="E931" s="516"/>
    </row>
    <row r="932" spans="3:5">
      <c r="C932" s="182"/>
      <c r="D932" s="182"/>
      <c r="E932" s="516"/>
    </row>
    <row r="933" spans="3:5">
      <c r="C933" s="182"/>
      <c r="D933" s="182"/>
      <c r="E933" s="516"/>
    </row>
    <row r="934" spans="3:5">
      <c r="C934" s="182"/>
      <c r="D934" s="182"/>
      <c r="E934" s="516"/>
    </row>
    <row r="935" spans="3:5">
      <c r="C935" s="182"/>
      <c r="D935" s="182"/>
      <c r="E935" s="516"/>
    </row>
    <row r="936" spans="3:5">
      <c r="C936" s="182"/>
      <c r="D936" s="182"/>
      <c r="E936" s="516"/>
    </row>
    <row r="937" spans="3:5">
      <c r="C937" s="182"/>
      <c r="D937" s="182"/>
      <c r="E937" s="516"/>
    </row>
    <row r="938" spans="3:5">
      <c r="C938" s="182"/>
      <c r="D938" s="182"/>
      <c r="E938" s="516"/>
    </row>
    <row r="939" spans="3:5">
      <c r="C939" s="182"/>
      <c r="D939" s="182"/>
      <c r="E939" s="516"/>
    </row>
    <row r="940" spans="3:5">
      <c r="C940" s="182"/>
      <c r="D940" s="182"/>
      <c r="E940" s="516"/>
    </row>
    <row r="941" spans="3:5">
      <c r="C941" s="182"/>
      <c r="D941" s="182"/>
      <c r="E941" s="516"/>
    </row>
    <row r="942" spans="3:5">
      <c r="C942" s="182"/>
      <c r="D942" s="182"/>
      <c r="E942" s="516"/>
    </row>
    <row r="943" spans="3:5">
      <c r="C943" s="182"/>
      <c r="D943" s="182"/>
      <c r="E943" s="516"/>
    </row>
    <row r="944" spans="3:5">
      <c r="C944" s="182"/>
      <c r="D944" s="182"/>
      <c r="E944" s="516"/>
    </row>
    <row r="945" spans="3:5">
      <c r="C945" s="182"/>
      <c r="D945" s="182"/>
      <c r="E945" s="516"/>
    </row>
    <row r="946" spans="3:5">
      <c r="C946" s="182"/>
      <c r="D946" s="182"/>
      <c r="E946" s="516"/>
    </row>
    <row r="947" spans="3:5">
      <c r="C947" s="182"/>
      <c r="D947" s="182"/>
      <c r="E947" s="516"/>
    </row>
    <row r="948" spans="3:5">
      <c r="C948" s="182"/>
      <c r="D948" s="182"/>
      <c r="E948" s="516"/>
    </row>
    <row r="949" spans="3:5">
      <c r="C949" s="182"/>
      <c r="D949" s="182"/>
      <c r="E949" s="516"/>
    </row>
    <row r="950" spans="3:5">
      <c r="C950" s="182"/>
      <c r="D950" s="182"/>
      <c r="E950" s="516"/>
    </row>
    <row r="951" spans="3:5">
      <c r="C951" s="182"/>
      <c r="D951" s="182"/>
      <c r="E951" s="516"/>
    </row>
    <row r="952" spans="3:5">
      <c r="C952" s="182"/>
      <c r="D952" s="182"/>
      <c r="E952" s="516"/>
    </row>
    <row r="953" spans="3:5">
      <c r="C953" s="182"/>
      <c r="D953" s="182"/>
      <c r="E953" s="516"/>
    </row>
    <row r="954" spans="3:5">
      <c r="C954" s="182"/>
      <c r="D954" s="182"/>
      <c r="E954" s="516"/>
    </row>
    <row r="955" spans="3:5">
      <c r="C955" s="182"/>
      <c r="D955" s="182"/>
      <c r="E955" s="516"/>
    </row>
    <row r="956" spans="3:5">
      <c r="C956" s="182"/>
      <c r="D956" s="182"/>
      <c r="E956" s="516"/>
    </row>
    <row r="957" spans="3:5">
      <c r="C957" s="182"/>
      <c r="D957" s="182"/>
      <c r="E957" s="516"/>
    </row>
    <row r="958" spans="3:5">
      <c r="C958" s="182"/>
      <c r="D958" s="182"/>
      <c r="E958" s="516"/>
    </row>
    <row r="959" spans="3:5">
      <c r="C959" s="182"/>
      <c r="D959" s="182"/>
      <c r="E959" s="516"/>
    </row>
    <row r="960" spans="3:5">
      <c r="C960" s="182"/>
      <c r="D960" s="182"/>
      <c r="E960" s="516"/>
    </row>
    <row r="961" spans="3:5">
      <c r="C961" s="182"/>
      <c r="D961" s="182"/>
      <c r="E961" s="516"/>
    </row>
    <row r="962" spans="3:5">
      <c r="C962" s="182"/>
      <c r="D962" s="182"/>
      <c r="E962" s="516"/>
    </row>
    <row r="963" spans="3:5">
      <c r="C963" s="182"/>
      <c r="D963" s="182"/>
      <c r="E963" s="516"/>
    </row>
    <row r="964" spans="3:5">
      <c r="C964" s="182"/>
      <c r="D964" s="182"/>
      <c r="E964" s="516"/>
    </row>
    <row r="965" spans="3:5">
      <c r="C965" s="182"/>
      <c r="D965" s="182"/>
      <c r="E965" s="516"/>
    </row>
    <row r="966" spans="3:5">
      <c r="C966" s="182"/>
      <c r="D966" s="182"/>
      <c r="E966" s="516"/>
    </row>
    <row r="967" spans="3:5">
      <c r="C967" s="182"/>
      <c r="D967" s="182"/>
      <c r="E967" s="516"/>
    </row>
    <row r="968" spans="3:5">
      <c r="C968" s="182"/>
      <c r="D968" s="182"/>
      <c r="E968" s="516"/>
    </row>
    <row r="969" spans="3:5">
      <c r="C969" s="182"/>
      <c r="D969" s="182"/>
      <c r="E969" s="516"/>
    </row>
    <row r="970" spans="3:5">
      <c r="C970" s="182"/>
      <c r="D970" s="182"/>
      <c r="E970" s="516"/>
    </row>
    <row r="971" spans="3:5">
      <c r="C971" s="182"/>
      <c r="D971" s="182"/>
      <c r="E971" s="516"/>
    </row>
    <row r="972" spans="3:5">
      <c r="C972" s="182"/>
      <c r="D972" s="182"/>
      <c r="E972" s="516"/>
    </row>
    <row r="973" spans="3:5">
      <c r="C973" s="182"/>
      <c r="D973" s="182"/>
      <c r="E973" s="516"/>
    </row>
    <row r="974" spans="3:5">
      <c r="C974" s="182"/>
      <c r="D974" s="182"/>
      <c r="E974" s="516"/>
    </row>
    <row r="975" spans="3:5">
      <c r="C975" s="182"/>
      <c r="D975" s="182"/>
      <c r="E975" s="516"/>
    </row>
    <row r="976" spans="3:5">
      <c r="C976" s="182"/>
      <c r="D976" s="182"/>
      <c r="E976" s="516"/>
    </row>
    <row r="977" spans="3:5">
      <c r="C977" s="182"/>
      <c r="D977" s="182"/>
      <c r="E977" s="516"/>
    </row>
    <row r="978" spans="3:5">
      <c r="C978" s="182"/>
      <c r="D978" s="182"/>
      <c r="E978" s="516"/>
    </row>
    <row r="979" spans="3:5">
      <c r="C979" s="182"/>
      <c r="D979" s="182"/>
      <c r="E979" s="516"/>
    </row>
    <row r="980" spans="3:5">
      <c r="C980" s="182"/>
      <c r="D980" s="182"/>
      <c r="E980" s="516"/>
    </row>
    <row r="981" spans="3:5">
      <c r="C981" s="182"/>
      <c r="D981" s="182"/>
      <c r="E981" s="516"/>
    </row>
    <row r="982" spans="3:5">
      <c r="C982" s="182"/>
      <c r="D982" s="182"/>
      <c r="E982" s="516"/>
    </row>
    <row r="983" spans="3:5">
      <c r="C983" s="182"/>
      <c r="D983" s="182"/>
      <c r="E983" s="516"/>
    </row>
    <row r="984" spans="3:5">
      <c r="C984" s="182"/>
      <c r="D984" s="182"/>
      <c r="E984" s="516"/>
    </row>
    <row r="985" spans="3:5">
      <c r="C985" s="182"/>
      <c r="D985" s="182"/>
      <c r="E985" s="516"/>
    </row>
    <row r="986" spans="3:5">
      <c r="C986" s="182"/>
      <c r="D986" s="182"/>
      <c r="E986" s="516"/>
    </row>
    <row r="987" spans="3:5">
      <c r="C987" s="182"/>
      <c r="D987" s="182"/>
      <c r="E987" s="516"/>
    </row>
    <row r="988" spans="3:5">
      <c r="C988" s="182"/>
      <c r="D988" s="182"/>
      <c r="E988" s="516"/>
    </row>
    <row r="989" spans="3:5">
      <c r="C989" s="182"/>
      <c r="D989" s="182"/>
      <c r="E989" s="516"/>
    </row>
    <row r="990" spans="3:5">
      <c r="C990" s="182"/>
      <c r="D990" s="182"/>
      <c r="E990" s="516"/>
    </row>
    <row r="991" spans="3:5">
      <c r="C991" s="182"/>
      <c r="D991" s="182"/>
      <c r="E991" s="516"/>
    </row>
    <row r="992" spans="3:5">
      <c r="C992" s="182"/>
      <c r="D992" s="182"/>
      <c r="E992" s="516"/>
    </row>
    <row r="993" spans="3:5">
      <c r="C993" s="182"/>
      <c r="D993" s="182"/>
      <c r="E993" s="516"/>
    </row>
    <row r="994" spans="3:5">
      <c r="C994" s="182"/>
      <c r="D994" s="182"/>
      <c r="E994" s="516"/>
    </row>
    <row r="995" spans="3:5">
      <c r="C995" s="182"/>
      <c r="D995" s="182"/>
      <c r="E995" s="516"/>
    </row>
    <row r="996" spans="3:5">
      <c r="C996" s="182"/>
      <c r="D996" s="182"/>
      <c r="E996" s="516"/>
    </row>
    <row r="997" spans="3:5">
      <c r="C997" s="182"/>
      <c r="D997" s="182"/>
      <c r="E997" s="516"/>
    </row>
    <row r="998" spans="3:5">
      <c r="C998" s="182"/>
      <c r="D998" s="182"/>
      <c r="E998" s="516"/>
    </row>
    <row r="999" spans="3:5">
      <c r="C999" s="182"/>
      <c r="D999" s="182"/>
      <c r="E999" s="516"/>
    </row>
    <row r="1000" spans="3:5">
      <c r="C1000" s="182"/>
      <c r="D1000" s="182"/>
      <c r="E1000" s="516"/>
    </row>
    <row r="1001" spans="3:5">
      <c r="C1001" s="182"/>
      <c r="D1001" s="182"/>
      <c r="E1001" s="516"/>
    </row>
    <row r="1002" spans="3:5">
      <c r="C1002" s="182"/>
      <c r="D1002" s="182"/>
      <c r="E1002" s="516"/>
    </row>
    <row r="1003" spans="3:5">
      <c r="C1003" s="182"/>
      <c r="D1003" s="182"/>
      <c r="E1003" s="516"/>
    </row>
    <row r="1004" spans="3:5">
      <c r="C1004" s="182"/>
      <c r="D1004" s="182"/>
      <c r="E1004" s="516"/>
    </row>
    <row r="1005" spans="3:5">
      <c r="C1005" s="182"/>
      <c r="D1005" s="182"/>
      <c r="E1005" s="516"/>
    </row>
    <row r="1006" spans="3:5">
      <c r="C1006" s="182"/>
      <c r="D1006" s="182"/>
      <c r="E1006" s="516"/>
    </row>
    <row r="1007" spans="3:5">
      <c r="C1007" s="182"/>
      <c r="D1007" s="182"/>
      <c r="E1007" s="516"/>
    </row>
    <row r="1008" spans="3:5">
      <c r="C1008" s="182"/>
      <c r="D1008" s="182"/>
      <c r="E1008" s="516"/>
    </row>
    <row r="1009" spans="3:5">
      <c r="C1009" s="182"/>
      <c r="D1009" s="182"/>
      <c r="E1009" s="516"/>
    </row>
    <row r="1010" spans="3:5">
      <c r="C1010" s="182"/>
      <c r="D1010" s="182"/>
      <c r="E1010" s="516"/>
    </row>
    <row r="1011" spans="3:5">
      <c r="C1011" s="182"/>
      <c r="D1011" s="182"/>
      <c r="E1011" s="516"/>
    </row>
    <row r="1012" spans="3:5">
      <c r="C1012" s="182"/>
      <c r="D1012" s="182"/>
      <c r="E1012" s="516"/>
    </row>
    <row r="1013" spans="3:5">
      <c r="C1013" s="182"/>
      <c r="D1013" s="182"/>
      <c r="E1013" s="516"/>
    </row>
    <row r="1014" spans="3:5">
      <c r="C1014" s="182"/>
      <c r="D1014" s="182"/>
      <c r="E1014" s="516"/>
    </row>
    <row r="1015" spans="3:5">
      <c r="C1015" s="182"/>
      <c r="D1015" s="182"/>
      <c r="E1015" s="516"/>
    </row>
    <row r="1016" spans="3:5">
      <c r="C1016" s="182"/>
      <c r="D1016" s="182"/>
      <c r="E1016" s="516"/>
    </row>
    <row r="1017" spans="3:5">
      <c r="C1017" s="182"/>
      <c r="D1017" s="182"/>
      <c r="E1017" s="516"/>
    </row>
    <row r="1018" spans="3:5">
      <c r="C1018" s="182"/>
      <c r="D1018" s="182"/>
      <c r="E1018" s="516"/>
    </row>
    <row r="1019" spans="3:5">
      <c r="C1019" s="182"/>
      <c r="D1019" s="182"/>
      <c r="E1019" s="516"/>
    </row>
    <row r="1020" spans="3:5">
      <c r="C1020" s="182"/>
      <c r="D1020" s="182"/>
      <c r="E1020" s="516"/>
    </row>
    <row r="1021" spans="3:5">
      <c r="C1021" s="182"/>
      <c r="D1021" s="182"/>
      <c r="E1021" s="516"/>
    </row>
    <row r="1022" spans="3:5">
      <c r="C1022" s="182"/>
      <c r="D1022" s="182"/>
      <c r="E1022" s="516"/>
    </row>
    <row r="1023" spans="3:5">
      <c r="C1023" s="182"/>
      <c r="D1023" s="182"/>
      <c r="E1023" s="516"/>
    </row>
    <row r="1024" spans="3:5">
      <c r="C1024" s="182"/>
      <c r="D1024" s="182"/>
      <c r="E1024" s="516"/>
    </row>
    <row r="1025" spans="3:5">
      <c r="C1025" s="182"/>
      <c r="D1025" s="182"/>
      <c r="E1025" s="516"/>
    </row>
    <row r="1026" spans="3:5">
      <c r="C1026" s="182"/>
      <c r="D1026" s="182"/>
      <c r="E1026" s="516"/>
    </row>
    <row r="1027" spans="3:5">
      <c r="C1027" s="182"/>
      <c r="D1027" s="182"/>
      <c r="E1027" s="516"/>
    </row>
    <row r="1028" spans="3:5">
      <c r="C1028" s="182"/>
      <c r="D1028" s="182"/>
      <c r="E1028" s="516"/>
    </row>
    <row r="1029" spans="3:5">
      <c r="C1029" s="182"/>
      <c r="D1029" s="182"/>
      <c r="E1029" s="516"/>
    </row>
    <row r="1030" spans="3:5">
      <c r="C1030" s="182"/>
      <c r="D1030" s="182"/>
      <c r="E1030" s="516"/>
    </row>
    <row r="1031" spans="3:5">
      <c r="C1031" s="182"/>
      <c r="D1031" s="182"/>
      <c r="E1031" s="516"/>
    </row>
    <row r="1032" spans="3:5">
      <c r="C1032" s="182"/>
      <c r="D1032" s="182"/>
      <c r="E1032" s="516"/>
    </row>
    <row r="1033" spans="3:5">
      <c r="C1033" s="182"/>
      <c r="D1033" s="182"/>
      <c r="E1033" s="516"/>
    </row>
    <row r="1034" spans="3:5">
      <c r="C1034" s="182"/>
      <c r="D1034" s="182"/>
      <c r="E1034" s="516"/>
    </row>
    <row r="1035" spans="3:5">
      <c r="C1035" s="182"/>
      <c r="D1035" s="182"/>
      <c r="E1035" s="516"/>
    </row>
    <row r="1036" spans="3:5">
      <c r="C1036" s="182"/>
      <c r="D1036" s="182"/>
      <c r="E1036" s="516"/>
    </row>
    <row r="1037" spans="3:5">
      <c r="C1037" s="182"/>
      <c r="D1037" s="182"/>
      <c r="E1037" s="516"/>
    </row>
    <row r="1038" spans="3:5">
      <c r="C1038" s="182"/>
      <c r="D1038" s="182"/>
      <c r="E1038" s="516"/>
    </row>
    <row r="1039" spans="3:5">
      <c r="C1039" s="182"/>
      <c r="D1039" s="182"/>
      <c r="E1039" s="516"/>
    </row>
    <row r="1040" spans="3:5">
      <c r="C1040" s="182"/>
      <c r="D1040" s="182"/>
      <c r="E1040" s="516"/>
    </row>
    <row r="1041" spans="3:5">
      <c r="C1041" s="182"/>
      <c r="D1041" s="182"/>
      <c r="E1041" s="516"/>
    </row>
    <row r="1042" spans="3:5">
      <c r="C1042" s="182"/>
      <c r="D1042" s="182"/>
      <c r="E1042" s="516"/>
    </row>
    <row r="1043" spans="3:5">
      <c r="C1043" s="182"/>
      <c r="D1043" s="182"/>
      <c r="E1043" s="516"/>
    </row>
    <row r="1044" spans="3:5">
      <c r="C1044" s="182"/>
      <c r="D1044" s="182"/>
      <c r="E1044" s="516"/>
    </row>
    <row r="1045" spans="3:5">
      <c r="C1045" s="182"/>
      <c r="D1045" s="182"/>
      <c r="E1045" s="516"/>
    </row>
    <row r="1046" spans="3:5">
      <c r="C1046" s="182"/>
      <c r="D1046" s="182"/>
      <c r="E1046" s="516"/>
    </row>
    <row r="1047" spans="3:5">
      <c r="C1047" s="182"/>
      <c r="D1047" s="182"/>
      <c r="E1047" s="516"/>
    </row>
    <row r="1048" spans="3:5">
      <c r="C1048" s="182"/>
      <c r="D1048" s="182"/>
      <c r="E1048" s="516"/>
    </row>
    <row r="1049" spans="3:5">
      <c r="C1049" s="182"/>
      <c r="D1049" s="182"/>
      <c r="E1049" s="516"/>
    </row>
    <row r="1050" spans="3:5">
      <c r="C1050" s="182"/>
      <c r="D1050" s="182"/>
      <c r="E1050" s="516"/>
    </row>
    <row r="1051" spans="3:5">
      <c r="C1051" s="182"/>
      <c r="D1051" s="182"/>
      <c r="E1051" s="516"/>
    </row>
    <row r="1052" spans="3:5">
      <c r="C1052" s="182"/>
      <c r="D1052" s="182"/>
      <c r="E1052" s="516"/>
    </row>
    <row r="1053" spans="3:5">
      <c r="C1053" s="182"/>
      <c r="D1053" s="182"/>
      <c r="E1053" s="516"/>
    </row>
    <row r="1054" spans="3:5">
      <c r="C1054" s="182"/>
      <c r="D1054" s="182"/>
      <c r="E1054" s="516"/>
    </row>
    <row r="1055" spans="3:5">
      <c r="C1055" s="182"/>
      <c r="D1055" s="182"/>
      <c r="E1055" s="516"/>
    </row>
    <row r="1056" spans="3:5">
      <c r="C1056" s="182"/>
      <c r="D1056" s="182"/>
      <c r="E1056" s="516"/>
    </row>
    <row r="1057" spans="3:5">
      <c r="C1057" s="182"/>
      <c r="D1057" s="182"/>
      <c r="E1057" s="516"/>
    </row>
    <row r="1058" spans="3:5">
      <c r="C1058" s="182"/>
      <c r="D1058" s="182"/>
      <c r="E1058" s="516"/>
    </row>
    <row r="1059" spans="3:5">
      <c r="C1059" s="182"/>
      <c r="D1059" s="182"/>
      <c r="E1059" s="516"/>
    </row>
    <row r="1060" spans="3:5">
      <c r="C1060" s="182"/>
      <c r="D1060" s="182"/>
      <c r="E1060" s="516"/>
    </row>
    <row r="1061" spans="3:5">
      <c r="C1061" s="182"/>
      <c r="D1061" s="182"/>
      <c r="E1061" s="516"/>
    </row>
    <row r="1062" spans="3:5">
      <c r="C1062" s="182"/>
      <c r="D1062" s="182"/>
      <c r="E1062" s="516"/>
    </row>
    <row r="1063" spans="3:5">
      <c r="C1063" s="182"/>
      <c r="D1063" s="182"/>
      <c r="E1063" s="516"/>
    </row>
    <row r="1064" spans="3:5">
      <c r="C1064" s="182"/>
      <c r="D1064" s="182"/>
      <c r="E1064" s="516"/>
    </row>
    <row r="1065" spans="3:5">
      <c r="C1065" s="182"/>
      <c r="D1065" s="182"/>
      <c r="E1065" s="516"/>
    </row>
    <row r="1066" spans="3:5">
      <c r="C1066" s="182"/>
      <c r="D1066" s="182"/>
      <c r="E1066" s="516"/>
    </row>
    <row r="1067" spans="3:5">
      <c r="C1067" s="182"/>
      <c r="D1067" s="182"/>
      <c r="E1067" s="516"/>
    </row>
    <row r="1068" spans="3:5">
      <c r="C1068" s="182"/>
      <c r="D1068" s="182"/>
      <c r="E1068" s="516"/>
    </row>
    <row r="1069" spans="3:5">
      <c r="C1069" s="182"/>
      <c r="D1069" s="182"/>
      <c r="E1069" s="516"/>
    </row>
    <row r="1070" spans="3:5">
      <c r="C1070" s="182"/>
      <c r="D1070" s="182"/>
      <c r="E1070" s="516"/>
    </row>
    <row r="1071" spans="3:5">
      <c r="C1071" s="182"/>
      <c r="D1071" s="182"/>
      <c r="E1071" s="516"/>
    </row>
    <row r="1072" spans="3:5">
      <c r="C1072" s="182"/>
      <c r="D1072" s="182"/>
      <c r="E1072" s="516"/>
    </row>
    <row r="1073" spans="3:5">
      <c r="C1073" s="182"/>
      <c r="D1073" s="182"/>
      <c r="E1073" s="516"/>
    </row>
    <row r="1074" spans="3:5">
      <c r="C1074" s="182"/>
      <c r="D1074" s="182"/>
      <c r="E1074" s="516"/>
    </row>
    <row r="1075" spans="3:5">
      <c r="C1075" s="182"/>
      <c r="D1075" s="182"/>
      <c r="E1075" s="516"/>
    </row>
    <row r="1076" spans="3:5">
      <c r="C1076" s="182"/>
      <c r="D1076" s="182"/>
      <c r="E1076" s="516"/>
    </row>
    <row r="1077" spans="3:5">
      <c r="C1077" s="182"/>
      <c r="D1077" s="182"/>
      <c r="E1077" s="516"/>
    </row>
    <row r="1078" spans="3:5">
      <c r="C1078" s="182"/>
      <c r="D1078" s="182"/>
      <c r="E1078" s="516"/>
    </row>
    <row r="1079" spans="3:5">
      <c r="C1079" s="182"/>
      <c r="D1079" s="182"/>
      <c r="E1079" s="516"/>
    </row>
    <row r="1080" spans="3:5">
      <c r="C1080" s="182"/>
      <c r="D1080" s="182"/>
      <c r="E1080" s="516"/>
    </row>
    <row r="1081" spans="3:5">
      <c r="C1081" s="182"/>
      <c r="D1081" s="182"/>
      <c r="E1081" s="516"/>
    </row>
    <row r="1082" spans="3:5">
      <c r="C1082" s="182"/>
      <c r="D1082" s="182"/>
      <c r="E1082" s="516"/>
    </row>
    <row r="1083" spans="3:5">
      <c r="C1083" s="182"/>
      <c r="D1083" s="182"/>
      <c r="E1083" s="516"/>
    </row>
    <row r="1084" spans="3:5">
      <c r="C1084" s="182"/>
      <c r="D1084" s="182"/>
      <c r="E1084" s="516"/>
    </row>
    <row r="1085" spans="3:5">
      <c r="C1085" s="182"/>
      <c r="D1085" s="182"/>
      <c r="E1085" s="516"/>
    </row>
    <row r="1086" spans="3:5">
      <c r="C1086" s="182"/>
      <c r="D1086" s="182"/>
      <c r="E1086" s="516"/>
    </row>
    <row r="1087" spans="3:5">
      <c r="C1087" s="182"/>
      <c r="D1087" s="182"/>
      <c r="E1087" s="516"/>
    </row>
    <row r="1088" spans="3:5">
      <c r="C1088" s="182"/>
      <c r="D1088" s="182"/>
      <c r="E1088" s="516"/>
    </row>
    <row r="1089" spans="3:5">
      <c r="C1089" s="182"/>
      <c r="D1089" s="182"/>
      <c r="E1089" s="516"/>
    </row>
    <row r="1090" spans="3:5">
      <c r="C1090" s="182"/>
      <c r="D1090" s="182"/>
      <c r="E1090" s="516"/>
    </row>
    <row r="1091" spans="3:5">
      <c r="C1091" s="182"/>
      <c r="D1091" s="182"/>
      <c r="E1091" s="516"/>
    </row>
    <row r="1092" spans="3:5">
      <c r="C1092" s="182"/>
      <c r="D1092" s="182"/>
      <c r="E1092" s="516"/>
    </row>
    <row r="1093" spans="3:5">
      <c r="C1093" s="182"/>
      <c r="D1093" s="182"/>
      <c r="E1093" s="516"/>
    </row>
    <row r="1094" spans="3:5">
      <c r="C1094" s="182"/>
      <c r="D1094" s="182"/>
      <c r="E1094" s="516"/>
    </row>
    <row r="1095" spans="3:5">
      <c r="C1095" s="182"/>
      <c r="D1095" s="182"/>
      <c r="E1095" s="516"/>
    </row>
    <row r="1096" spans="3:5">
      <c r="C1096" s="182"/>
      <c r="D1096" s="182"/>
      <c r="E1096" s="516"/>
    </row>
    <row r="1097" spans="3:5">
      <c r="C1097" s="182"/>
      <c r="D1097" s="182"/>
      <c r="E1097" s="516"/>
    </row>
    <row r="1098" spans="3:5">
      <c r="C1098" s="182"/>
      <c r="D1098" s="182"/>
      <c r="E1098" s="516"/>
    </row>
    <row r="1099" spans="3:5">
      <c r="C1099" s="182"/>
      <c r="D1099" s="182"/>
      <c r="E1099" s="516"/>
    </row>
    <row r="1100" spans="3:5">
      <c r="C1100" s="182"/>
      <c r="D1100" s="182"/>
      <c r="E1100" s="516"/>
    </row>
    <row r="1101" spans="3:5">
      <c r="C1101" s="182"/>
      <c r="D1101" s="182"/>
      <c r="E1101" s="516"/>
    </row>
    <row r="1102" spans="3:5">
      <c r="C1102" s="182"/>
      <c r="D1102" s="182"/>
      <c r="E1102" s="516"/>
    </row>
    <row r="1103" spans="3:5">
      <c r="C1103" s="182"/>
      <c r="D1103" s="182"/>
      <c r="E1103" s="516"/>
    </row>
    <row r="1104" spans="3:5">
      <c r="C1104" s="182"/>
      <c r="D1104" s="182"/>
      <c r="E1104" s="516"/>
    </row>
    <row r="1105" spans="3:5">
      <c r="C1105" s="182"/>
      <c r="D1105" s="182"/>
      <c r="E1105" s="516"/>
    </row>
    <row r="1106" spans="3:5">
      <c r="C1106" s="182"/>
      <c r="D1106" s="182"/>
      <c r="E1106" s="516"/>
    </row>
    <row r="1107" spans="3:5">
      <c r="C1107" s="182"/>
      <c r="D1107" s="182"/>
      <c r="E1107" s="516"/>
    </row>
    <row r="1108" spans="3:5">
      <c r="C1108" s="182"/>
      <c r="D1108" s="182"/>
      <c r="E1108" s="516"/>
    </row>
    <row r="1109" spans="3:5">
      <c r="C1109" s="182"/>
      <c r="D1109" s="182"/>
      <c r="E1109" s="516"/>
    </row>
    <row r="1110" spans="3:5">
      <c r="C1110" s="182"/>
      <c r="D1110" s="182"/>
      <c r="E1110" s="516"/>
    </row>
    <row r="1111" spans="3:5">
      <c r="C1111" s="182"/>
      <c r="D1111" s="182"/>
      <c r="E1111" s="516"/>
    </row>
    <row r="1112" spans="3:5">
      <c r="C1112" s="182"/>
      <c r="D1112" s="182"/>
      <c r="E1112" s="516"/>
    </row>
    <row r="1113" spans="3:5">
      <c r="C1113" s="182"/>
      <c r="D1113" s="182"/>
      <c r="E1113" s="516"/>
    </row>
    <row r="1114" spans="3:5">
      <c r="C1114" s="182"/>
      <c r="D1114" s="182"/>
      <c r="E1114" s="516"/>
    </row>
    <row r="1115" spans="3:5">
      <c r="C1115" s="182"/>
      <c r="D1115" s="182"/>
      <c r="E1115" s="516"/>
    </row>
    <row r="1116" spans="3:5">
      <c r="C1116" s="182"/>
      <c r="D1116" s="182"/>
      <c r="E1116" s="516"/>
    </row>
    <row r="1117" spans="3:5">
      <c r="C1117" s="182"/>
      <c r="D1117" s="182"/>
      <c r="E1117" s="516"/>
    </row>
    <row r="1118" spans="3:5">
      <c r="C1118" s="182"/>
      <c r="D1118" s="182"/>
      <c r="E1118" s="516"/>
    </row>
    <row r="1119" spans="3:5">
      <c r="C1119" s="182"/>
      <c r="D1119" s="182"/>
      <c r="E1119" s="516"/>
    </row>
    <row r="1120" spans="3:5">
      <c r="C1120" s="182"/>
      <c r="D1120" s="182"/>
      <c r="E1120" s="516"/>
    </row>
    <row r="1121" spans="3:5">
      <c r="C1121" s="182"/>
      <c r="D1121" s="182"/>
      <c r="E1121" s="516"/>
    </row>
    <row r="1122" spans="3:5">
      <c r="C1122" s="182"/>
      <c r="D1122" s="182"/>
      <c r="E1122" s="516"/>
    </row>
    <row r="1123" spans="3:5">
      <c r="C1123" s="182"/>
      <c r="D1123" s="182"/>
      <c r="E1123" s="516"/>
    </row>
    <row r="1124" spans="3:5">
      <c r="C1124" s="182"/>
      <c r="D1124" s="182"/>
      <c r="E1124" s="516"/>
    </row>
    <row r="1125" spans="3:5">
      <c r="C1125" s="182"/>
      <c r="D1125" s="182"/>
      <c r="E1125" s="516"/>
    </row>
    <row r="1126" spans="3:5">
      <c r="C1126" s="182"/>
      <c r="D1126" s="182"/>
      <c r="E1126" s="516"/>
    </row>
    <row r="1127" spans="3:5">
      <c r="C1127" s="182"/>
      <c r="D1127" s="182"/>
      <c r="E1127" s="516"/>
    </row>
    <row r="1128" spans="3:5">
      <c r="C1128" s="182"/>
      <c r="D1128" s="182"/>
      <c r="E1128" s="516"/>
    </row>
    <row r="1129" spans="3:5">
      <c r="C1129" s="182"/>
      <c r="D1129" s="182"/>
      <c r="E1129" s="516"/>
    </row>
    <row r="1130" spans="3:5">
      <c r="C1130" s="182"/>
      <c r="D1130" s="182"/>
      <c r="E1130" s="516"/>
    </row>
    <row r="1131" spans="3:5">
      <c r="C1131" s="182"/>
      <c r="D1131" s="182"/>
      <c r="E1131" s="516"/>
    </row>
    <row r="1132" spans="3:5">
      <c r="C1132" s="182"/>
      <c r="D1132" s="182"/>
      <c r="E1132" s="516"/>
    </row>
    <row r="1133" spans="3:5">
      <c r="C1133" s="182"/>
      <c r="D1133" s="182"/>
      <c r="E1133" s="516"/>
    </row>
    <row r="1134" spans="3:5">
      <c r="C1134" s="182"/>
      <c r="D1134" s="182"/>
      <c r="E1134" s="516"/>
    </row>
    <row r="1135" spans="3:5">
      <c r="C1135" s="182"/>
      <c r="D1135" s="182"/>
      <c r="E1135" s="516"/>
    </row>
    <row r="1136" spans="3:5">
      <c r="C1136" s="182"/>
      <c r="D1136" s="182"/>
      <c r="E1136" s="516"/>
    </row>
    <row r="1137" spans="3:5">
      <c r="C1137" s="182"/>
      <c r="D1137" s="182"/>
      <c r="E1137" s="516"/>
    </row>
    <row r="1138" spans="3:5">
      <c r="C1138" s="182"/>
      <c r="D1138" s="182"/>
      <c r="E1138" s="516"/>
    </row>
    <row r="1139" spans="3:5">
      <c r="C1139" s="182"/>
      <c r="D1139" s="182"/>
      <c r="E1139" s="516"/>
    </row>
    <row r="1140" spans="3:5">
      <c r="C1140" s="182"/>
      <c r="D1140" s="182"/>
      <c r="E1140" s="516"/>
    </row>
    <row r="1141" spans="3:5">
      <c r="C1141" s="182"/>
      <c r="D1141" s="182"/>
      <c r="E1141" s="516"/>
    </row>
    <row r="1142" spans="3:5">
      <c r="C1142" s="182"/>
      <c r="D1142" s="182"/>
      <c r="E1142" s="516"/>
    </row>
    <row r="1143" spans="3:5">
      <c r="C1143" s="182"/>
      <c r="D1143" s="182"/>
      <c r="E1143" s="516"/>
    </row>
    <row r="1144" spans="3:5">
      <c r="C1144" s="182"/>
      <c r="D1144" s="182"/>
      <c r="E1144" s="516"/>
    </row>
    <row r="1145" spans="3:5">
      <c r="C1145" s="182"/>
      <c r="D1145" s="182"/>
      <c r="E1145" s="516"/>
    </row>
    <row r="1146" spans="3:5">
      <c r="C1146" s="182"/>
      <c r="D1146" s="182"/>
      <c r="E1146" s="516"/>
    </row>
    <row r="1147" spans="3:5">
      <c r="C1147" s="182"/>
      <c r="D1147" s="182"/>
      <c r="E1147" s="516"/>
    </row>
    <row r="1148" spans="3:5">
      <c r="C1148" s="182"/>
      <c r="D1148" s="182"/>
      <c r="E1148" s="516"/>
    </row>
    <row r="1149" spans="3:5">
      <c r="C1149" s="182"/>
      <c r="D1149" s="182"/>
      <c r="E1149" s="516"/>
    </row>
    <row r="1150" spans="3:5">
      <c r="C1150" s="182"/>
      <c r="D1150" s="182"/>
      <c r="E1150" s="516"/>
    </row>
    <row r="1151" spans="3:5">
      <c r="C1151" s="182"/>
      <c r="D1151" s="182"/>
      <c r="E1151" s="516"/>
    </row>
    <row r="1152" spans="3:5">
      <c r="C1152" s="182"/>
      <c r="D1152" s="182"/>
      <c r="E1152" s="516"/>
    </row>
    <row r="1153" spans="3:5">
      <c r="C1153" s="182"/>
      <c r="D1153" s="182"/>
      <c r="E1153" s="516"/>
    </row>
    <row r="1154" spans="3:5">
      <c r="C1154" s="182"/>
      <c r="D1154" s="182"/>
      <c r="E1154" s="516"/>
    </row>
    <row r="1155" spans="3:5">
      <c r="C1155" s="182"/>
      <c r="D1155" s="182"/>
      <c r="E1155" s="516"/>
    </row>
    <row r="1156" spans="3:5">
      <c r="C1156" s="182"/>
      <c r="D1156" s="182"/>
      <c r="E1156" s="516"/>
    </row>
    <row r="1157" spans="3:5">
      <c r="C1157" s="182"/>
      <c r="D1157" s="182"/>
      <c r="E1157" s="516"/>
    </row>
    <row r="1158" spans="3:5">
      <c r="C1158" s="182"/>
      <c r="D1158" s="182"/>
      <c r="E1158" s="516"/>
    </row>
    <row r="1159" spans="3:5">
      <c r="C1159" s="182"/>
      <c r="D1159" s="182"/>
      <c r="E1159" s="516"/>
    </row>
    <row r="1160" spans="3:5">
      <c r="C1160" s="182"/>
      <c r="D1160" s="182"/>
      <c r="E1160" s="516"/>
    </row>
    <row r="1161" spans="3:5">
      <c r="C1161" s="182"/>
      <c r="D1161" s="182"/>
      <c r="E1161" s="516"/>
    </row>
    <row r="1162" spans="3:5">
      <c r="C1162" s="182"/>
      <c r="D1162" s="182"/>
      <c r="E1162" s="516"/>
    </row>
    <row r="1163" spans="3:5">
      <c r="C1163" s="182"/>
      <c r="D1163" s="182"/>
      <c r="E1163" s="516"/>
    </row>
    <row r="1164" spans="3:5">
      <c r="C1164" s="182"/>
      <c r="D1164" s="182"/>
      <c r="E1164" s="516"/>
    </row>
    <row r="1165" spans="3:5">
      <c r="C1165" s="182"/>
      <c r="D1165" s="182"/>
      <c r="E1165" s="516"/>
    </row>
    <row r="1166" spans="3:5">
      <c r="C1166" s="182"/>
      <c r="D1166" s="182"/>
      <c r="E1166" s="516"/>
    </row>
    <row r="1167" spans="3:5">
      <c r="C1167" s="182"/>
      <c r="D1167" s="182"/>
      <c r="E1167" s="516"/>
    </row>
    <row r="1168" spans="3:5">
      <c r="C1168" s="182"/>
      <c r="D1168" s="182"/>
      <c r="E1168" s="516"/>
    </row>
    <row r="1169" spans="3:5">
      <c r="C1169" s="182"/>
      <c r="D1169" s="182"/>
      <c r="E1169" s="516"/>
    </row>
    <row r="1170" spans="3:5">
      <c r="C1170" s="182"/>
      <c r="D1170" s="182"/>
      <c r="E1170" s="516"/>
    </row>
    <row r="1171" spans="3:5">
      <c r="C1171" s="182"/>
      <c r="D1171" s="182"/>
      <c r="E1171" s="516"/>
    </row>
    <row r="1172" spans="3:5">
      <c r="C1172" s="182"/>
      <c r="D1172" s="182"/>
      <c r="E1172" s="516"/>
    </row>
    <row r="1173" spans="3:5">
      <c r="C1173" s="182"/>
      <c r="D1173" s="182"/>
      <c r="E1173" s="516"/>
    </row>
    <row r="1174" spans="3:5">
      <c r="C1174" s="182"/>
      <c r="D1174" s="182"/>
      <c r="E1174" s="516"/>
    </row>
    <row r="1175" spans="3:5">
      <c r="C1175" s="182"/>
      <c r="D1175" s="182"/>
      <c r="E1175" s="516"/>
    </row>
    <row r="1176" spans="3:5">
      <c r="C1176" s="182"/>
      <c r="D1176" s="182"/>
      <c r="E1176" s="516"/>
    </row>
    <row r="1177" spans="3:5">
      <c r="C1177" s="182"/>
      <c r="D1177" s="182"/>
      <c r="E1177" s="516"/>
    </row>
    <row r="1178" spans="3:5">
      <c r="C1178" s="182"/>
      <c r="D1178" s="182"/>
      <c r="E1178" s="516"/>
    </row>
    <row r="1179" spans="3:5">
      <c r="C1179" s="182"/>
      <c r="D1179" s="182"/>
      <c r="E1179" s="516"/>
    </row>
    <row r="1180" spans="3:5">
      <c r="C1180" s="182"/>
      <c r="D1180" s="182"/>
      <c r="E1180" s="516"/>
    </row>
    <row r="1181" spans="3:5">
      <c r="C1181" s="182"/>
      <c r="D1181" s="182"/>
      <c r="E1181" s="516"/>
    </row>
    <row r="1182" spans="3:5">
      <c r="C1182" s="182"/>
      <c r="D1182" s="182"/>
      <c r="E1182" s="516"/>
    </row>
    <row r="1183" spans="3:5">
      <c r="C1183" s="182"/>
      <c r="D1183" s="182"/>
      <c r="E1183" s="516"/>
    </row>
    <row r="1184" spans="3:5">
      <c r="C1184" s="182"/>
      <c r="D1184" s="182"/>
      <c r="E1184" s="516"/>
    </row>
    <row r="1185" spans="3:5">
      <c r="C1185" s="182"/>
      <c r="D1185" s="182"/>
      <c r="E1185" s="516"/>
    </row>
    <row r="1186" spans="3:5">
      <c r="C1186" s="182"/>
      <c r="D1186" s="182"/>
      <c r="E1186" s="516"/>
    </row>
    <row r="1187" spans="3:5">
      <c r="C1187" s="182"/>
      <c r="D1187" s="182"/>
      <c r="E1187" s="516"/>
    </row>
    <row r="1188" spans="3:5">
      <c r="C1188" s="182"/>
      <c r="D1188" s="182"/>
      <c r="E1188" s="516"/>
    </row>
    <row r="1189" spans="3:5">
      <c r="C1189" s="182"/>
      <c r="D1189" s="182"/>
      <c r="E1189" s="516"/>
    </row>
    <row r="1190" spans="3:5">
      <c r="C1190" s="182"/>
      <c r="D1190" s="182"/>
      <c r="E1190" s="516"/>
    </row>
    <row r="1191" spans="3:5">
      <c r="C1191" s="182"/>
      <c r="D1191" s="182"/>
      <c r="E1191" s="516"/>
    </row>
    <row r="1192" spans="3:5">
      <c r="C1192" s="182"/>
      <c r="D1192" s="182"/>
      <c r="E1192" s="516"/>
    </row>
    <row r="1193" spans="3:5">
      <c r="C1193" s="182"/>
      <c r="D1193" s="182"/>
      <c r="E1193" s="516"/>
    </row>
    <row r="1194" spans="3:5">
      <c r="C1194" s="182"/>
      <c r="D1194" s="182"/>
      <c r="E1194" s="516"/>
    </row>
    <row r="1195" spans="3:5">
      <c r="C1195" s="182"/>
      <c r="D1195" s="182"/>
      <c r="E1195" s="516"/>
    </row>
    <row r="1196" spans="3:5">
      <c r="C1196" s="182"/>
      <c r="D1196" s="182"/>
      <c r="E1196" s="516"/>
    </row>
    <row r="1197" spans="3:5">
      <c r="C1197" s="182"/>
      <c r="D1197" s="182"/>
      <c r="E1197" s="516"/>
    </row>
    <row r="1198" spans="3:5">
      <c r="C1198" s="182"/>
      <c r="D1198" s="182"/>
      <c r="E1198" s="516"/>
    </row>
    <row r="1199" spans="3:5">
      <c r="C1199" s="182"/>
      <c r="D1199" s="182"/>
      <c r="E1199" s="516"/>
    </row>
    <row r="1200" spans="3:5">
      <c r="C1200" s="182"/>
      <c r="D1200" s="182"/>
      <c r="E1200" s="516"/>
    </row>
    <row r="1201" spans="3:5">
      <c r="C1201" s="182"/>
      <c r="D1201" s="182"/>
      <c r="E1201" s="516"/>
    </row>
    <row r="1202" spans="3:5">
      <c r="C1202" s="182"/>
      <c r="D1202" s="182"/>
      <c r="E1202" s="516"/>
    </row>
    <row r="1203" spans="3:5">
      <c r="C1203" s="182"/>
      <c r="D1203" s="182"/>
      <c r="E1203" s="516"/>
    </row>
    <row r="1204" spans="3:5">
      <c r="C1204" s="182"/>
      <c r="D1204" s="182"/>
      <c r="E1204" s="516"/>
    </row>
    <row r="1205" spans="3:5">
      <c r="C1205" s="182"/>
      <c r="D1205" s="182"/>
      <c r="E1205" s="516"/>
    </row>
    <row r="1206" spans="3:5">
      <c r="C1206" s="182"/>
      <c r="D1206" s="182"/>
      <c r="E1206" s="516"/>
    </row>
    <row r="1207" spans="3:5">
      <c r="C1207" s="182"/>
      <c r="D1207" s="182"/>
      <c r="E1207" s="516"/>
    </row>
    <row r="1208" spans="3:5">
      <c r="C1208" s="182"/>
      <c r="D1208" s="182"/>
      <c r="E1208" s="516"/>
    </row>
    <row r="1209" spans="3:5">
      <c r="C1209" s="182"/>
      <c r="D1209" s="182"/>
      <c r="E1209" s="516"/>
    </row>
    <row r="1210" spans="3:5">
      <c r="C1210" s="182"/>
      <c r="D1210" s="182"/>
      <c r="E1210" s="516"/>
    </row>
    <row r="1211" spans="3:5">
      <c r="C1211" s="182"/>
      <c r="D1211" s="182"/>
      <c r="E1211" s="516"/>
    </row>
    <row r="1212" spans="3:5">
      <c r="C1212" s="182"/>
      <c r="D1212" s="182"/>
      <c r="E1212" s="516"/>
    </row>
    <row r="1213" spans="3:5">
      <c r="C1213" s="182"/>
      <c r="D1213" s="182"/>
      <c r="E1213" s="516"/>
    </row>
    <row r="1214" spans="3:5">
      <c r="C1214" s="182"/>
      <c r="D1214" s="182"/>
      <c r="E1214" s="516"/>
    </row>
    <row r="1215" spans="3:5">
      <c r="C1215" s="182"/>
      <c r="D1215" s="182"/>
      <c r="E1215" s="516"/>
    </row>
    <row r="1216" spans="3:5">
      <c r="C1216" s="182"/>
      <c r="D1216" s="182"/>
      <c r="E1216" s="516"/>
    </row>
    <row r="1217" spans="3:5">
      <c r="C1217" s="182"/>
      <c r="D1217" s="182"/>
      <c r="E1217" s="516"/>
    </row>
    <row r="1218" spans="3:5">
      <c r="C1218" s="182"/>
      <c r="D1218" s="182"/>
      <c r="E1218" s="516"/>
    </row>
    <row r="1219" spans="3:5">
      <c r="C1219" s="182"/>
      <c r="D1219" s="182"/>
      <c r="E1219" s="516"/>
    </row>
    <row r="1220" spans="3:5">
      <c r="C1220" s="182"/>
      <c r="D1220" s="182"/>
      <c r="E1220" s="516"/>
    </row>
    <row r="1221" spans="3:5">
      <c r="C1221" s="182"/>
      <c r="D1221" s="182"/>
      <c r="E1221" s="516"/>
    </row>
    <row r="1222" spans="3:5">
      <c r="C1222" s="182"/>
      <c r="D1222" s="182"/>
      <c r="E1222" s="516"/>
    </row>
    <row r="1223" spans="3:5">
      <c r="C1223" s="182"/>
      <c r="D1223" s="182"/>
      <c r="E1223" s="516"/>
    </row>
    <row r="1224" spans="3:5">
      <c r="C1224" s="182"/>
      <c r="D1224" s="182"/>
      <c r="E1224" s="516"/>
    </row>
    <row r="1225" spans="3:5">
      <c r="C1225" s="182"/>
      <c r="D1225" s="182"/>
      <c r="E1225" s="516"/>
    </row>
    <row r="1226" spans="3:5">
      <c r="C1226" s="182"/>
      <c r="D1226" s="182"/>
      <c r="E1226" s="516"/>
    </row>
    <row r="1227" spans="3:5">
      <c r="C1227" s="182"/>
      <c r="D1227" s="182"/>
      <c r="E1227" s="516"/>
    </row>
    <row r="1228" spans="3:5">
      <c r="C1228" s="182"/>
      <c r="D1228" s="182"/>
      <c r="E1228" s="516"/>
    </row>
    <row r="1229" spans="3:5">
      <c r="C1229" s="182"/>
      <c r="D1229" s="182"/>
      <c r="E1229" s="516"/>
    </row>
    <row r="1230" spans="3:5">
      <c r="C1230" s="182"/>
      <c r="D1230" s="182"/>
      <c r="E1230" s="516"/>
    </row>
    <row r="1231" spans="3:5">
      <c r="C1231" s="182"/>
      <c r="D1231" s="182"/>
      <c r="E1231" s="516"/>
    </row>
    <row r="1232" spans="3:5">
      <c r="C1232" s="182"/>
      <c r="D1232" s="182"/>
      <c r="E1232" s="516"/>
    </row>
    <row r="1233" spans="2:5">
      <c r="C1233" s="182"/>
      <c r="D1233" s="182"/>
      <c r="E1233" s="516"/>
    </row>
    <row r="1234" spans="2:5">
      <c r="C1234" s="182"/>
      <c r="D1234" s="182"/>
      <c r="E1234" s="516"/>
    </row>
    <row r="1235" spans="2:5">
      <c r="C1235" s="182"/>
      <c r="D1235" s="182"/>
      <c r="E1235" s="516"/>
    </row>
    <row r="1236" spans="2:5">
      <c r="C1236" s="182"/>
      <c r="D1236" s="182"/>
      <c r="E1236" s="516"/>
    </row>
    <row r="1237" spans="2:5">
      <c r="C1237" s="182"/>
      <c r="D1237" s="182"/>
      <c r="E1237" s="516"/>
    </row>
    <row r="1238" spans="2:5">
      <c r="C1238" s="182"/>
      <c r="D1238" s="182"/>
      <c r="E1238" s="516"/>
    </row>
    <row r="1239" spans="2:5">
      <c r="C1239" s="182"/>
      <c r="D1239" s="182"/>
      <c r="E1239" s="516"/>
    </row>
    <row r="1240" spans="2:5">
      <c r="C1240" s="182"/>
      <c r="D1240" s="182"/>
      <c r="E1240" s="516"/>
    </row>
    <row r="1241" spans="2:5">
      <c r="C1241" s="182"/>
      <c r="D1241" s="182"/>
      <c r="E1241" s="516"/>
    </row>
    <row r="1242" spans="2:5">
      <c r="C1242" s="182"/>
      <c r="D1242" s="182"/>
      <c r="E1242" s="516"/>
    </row>
    <row r="1243" spans="2:5">
      <c r="C1243" s="182"/>
      <c r="D1243" s="182"/>
      <c r="E1243" s="516"/>
    </row>
    <row r="1244" spans="2:5">
      <c r="B1244" s="152"/>
      <c r="C1244" s="208"/>
      <c r="D1244" s="216"/>
    </row>
    <row r="1245" spans="2:5">
      <c r="B1245" s="152"/>
      <c r="C1245" s="208"/>
    </row>
    <row r="1246" spans="2:5">
      <c r="B1246" s="152"/>
      <c r="C1246" s="208"/>
    </row>
    <row r="1247" spans="2:5">
      <c r="B1247" s="152"/>
      <c r="C1247" s="208"/>
    </row>
    <row r="1248" spans="2:5">
      <c r="B1248" s="152"/>
      <c r="C1248" s="208"/>
    </row>
    <row r="1249" spans="2:3">
      <c r="B1249" s="152"/>
      <c r="C1249" s="208"/>
    </row>
    <row r="1250" spans="2:3">
      <c r="B1250" s="152"/>
      <c r="C1250" s="208"/>
    </row>
    <row r="1251" spans="2:3">
      <c r="B1251" s="152"/>
      <c r="C1251" s="208"/>
    </row>
    <row r="1252" spans="2:3">
      <c r="B1252" s="152"/>
      <c r="C1252" s="208"/>
    </row>
    <row r="1253" spans="2:3">
      <c r="B1253" s="152"/>
      <c r="C1253" s="208"/>
    </row>
    <row r="1254" spans="2:3">
      <c r="B1254" s="152"/>
      <c r="C1254" s="208"/>
    </row>
    <row r="1255" spans="2:3">
      <c r="B1255" s="152"/>
      <c r="C1255" s="208"/>
    </row>
    <row r="1256" spans="2:3">
      <c r="B1256" s="152"/>
      <c r="C1256" s="208"/>
    </row>
    <row r="1257" spans="2:3">
      <c r="B1257" s="152"/>
      <c r="C1257" s="208"/>
    </row>
    <row r="1539" spans="12:12">
      <c r="L1539" s="248"/>
    </row>
  </sheetData>
  <mergeCells count="24">
    <mergeCell ref="B522:E522"/>
    <mergeCell ref="B577:E577"/>
    <mergeCell ref="B386:D386"/>
    <mergeCell ref="B387:D387"/>
    <mergeCell ref="B429:E429"/>
    <mergeCell ref="B430:E430"/>
    <mergeCell ref="B468:E468"/>
    <mergeCell ref="B469:E469"/>
    <mergeCell ref="B578:E578"/>
    <mergeCell ref="B285:E285"/>
    <mergeCell ref="B43:E43"/>
    <mergeCell ref="B44:E44"/>
    <mergeCell ref="B88:E88"/>
    <mergeCell ref="B89:E89"/>
    <mergeCell ref="B136:E136"/>
    <mergeCell ref="B137:E137"/>
    <mergeCell ref="B177:E177"/>
    <mergeCell ref="B178:E178"/>
    <mergeCell ref="B229:E229"/>
    <mergeCell ref="B230:E230"/>
    <mergeCell ref="B284:E284"/>
    <mergeCell ref="B335:E335"/>
    <mergeCell ref="B336:E336"/>
    <mergeCell ref="B521:E521"/>
  </mergeCells>
  <conditionalFormatting sqref="F656:F657 F659:F660 F662">
    <cfRule type="cellIs" dxfId="5" priority="1" stopIfTrue="1" operator="equal">
      <formula>0</formula>
    </cfRule>
  </conditionalFormatting>
  <pageMargins left="0.7" right="0.7" top="0.75" bottom="0.75" header="0.3" footer="0.3"/>
  <pageSetup orientation="portrait" r:id="rId1"/>
  <headerFooter>
    <oddHeader>&amp;L&amp;"-,Bold Italic"&amp;8Bills of Quantities&amp;C&amp;"-,Bold"&amp;UProposed Bomet Mother and Child Wellness Centre</oddHeader>
    <oddFooter>&amp;L&amp;"+,Italic"&amp;9Basement&amp;CPage &amp;P of &amp;N&amp;R&amp;"+,Italic"&amp;10Section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44"/>
  <sheetViews>
    <sheetView showWhiteSpace="0" view="pageBreakPreview" topLeftCell="A949" zoomScaleNormal="100" zoomScaleSheetLayoutView="100" workbookViewId="0">
      <selection activeCell="E86" sqref="E86"/>
    </sheetView>
  </sheetViews>
  <sheetFormatPr defaultColWidth="9.140625" defaultRowHeight="12.75"/>
  <cols>
    <col min="1" max="1" width="5.42578125" style="23" customWidth="1"/>
    <col min="2" max="2" width="46.85546875" style="23" customWidth="1"/>
    <col min="3" max="3" width="8.7109375" style="843" customWidth="1"/>
    <col min="4" max="4" width="5" style="23" bestFit="1" customWidth="1"/>
    <col min="5" max="5" width="9.28515625" style="93" customWidth="1"/>
    <col min="6" max="6" width="15.140625" style="73" customWidth="1"/>
    <col min="7" max="16384" width="9.140625" style="23"/>
  </cols>
  <sheetData>
    <row r="1" spans="1:6" s="94" customFormat="1" ht="26.25" customHeight="1">
      <c r="A1" s="123" t="s">
        <v>0</v>
      </c>
      <c r="B1" s="123" t="s">
        <v>1</v>
      </c>
      <c r="C1" s="861" t="s">
        <v>2</v>
      </c>
      <c r="D1" s="123" t="s">
        <v>3</v>
      </c>
      <c r="E1" s="95" t="s">
        <v>120</v>
      </c>
      <c r="F1" s="96" t="s">
        <v>119</v>
      </c>
    </row>
    <row r="2" spans="1:6" s="94" customFormat="1">
      <c r="A2" s="283"/>
      <c r="B2" s="283"/>
      <c r="C2" s="838"/>
      <c r="D2" s="283"/>
      <c r="E2" s="284"/>
      <c r="F2" s="420"/>
    </row>
    <row r="3" spans="1:6" ht="12.95" customHeight="1">
      <c r="A3" s="7"/>
      <c r="B3" s="27" t="s">
        <v>394</v>
      </c>
      <c r="C3" s="823"/>
      <c r="D3" s="9"/>
      <c r="E3" s="76"/>
      <c r="F3" s="395"/>
    </row>
    <row r="4" spans="1:6" ht="12.95" customHeight="1">
      <c r="A4" s="7"/>
      <c r="B4" s="8"/>
      <c r="C4" s="823"/>
      <c r="D4" s="9"/>
      <c r="E4" s="76"/>
      <c r="F4" s="14"/>
    </row>
    <row r="5" spans="1:6" ht="12.95" customHeight="1">
      <c r="A5" s="7"/>
      <c r="B5" s="27" t="s">
        <v>55</v>
      </c>
      <c r="C5" s="823"/>
      <c r="D5" s="9"/>
      <c r="E5" s="76"/>
      <c r="F5" s="395"/>
    </row>
    <row r="6" spans="1:6" ht="12.95" customHeight="1">
      <c r="A6" s="7"/>
      <c r="B6" s="8"/>
      <c r="C6" s="823"/>
      <c r="D6" s="9"/>
      <c r="E6" s="76"/>
      <c r="F6" s="14"/>
    </row>
    <row r="7" spans="1:6" ht="12.95" customHeight="1">
      <c r="A7" s="7"/>
      <c r="B7" s="27" t="s">
        <v>7</v>
      </c>
      <c r="C7" s="823"/>
      <c r="D7" s="9"/>
      <c r="E7" s="76"/>
      <c r="F7" s="14"/>
    </row>
    <row r="8" spans="1:6" ht="12.95" customHeight="1">
      <c r="A8" s="7"/>
      <c r="B8" s="27"/>
      <c r="C8" s="823"/>
      <c r="D8" s="9"/>
      <c r="E8" s="76"/>
      <c r="F8" s="14"/>
    </row>
    <row r="9" spans="1:6" ht="12.95" customHeight="1">
      <c r="A9" s="7"/>
      <c r="B9" s="27" t="s">
        <v>144</v>
      </c>
      <c r="C9" s="823"/>
      <c r="D9" s="9"/>
      <c r="E9" s="76"/>
      <c r="F9" s="14"/>
    </row>
    <row r="10" spans="1:6" ht="12.95" customHeight="1">
      <c r="A10" s="7"/>
      <c r="B10" s="27"/>
      <c r="C10" s="823"/>
      <c r="D10" s="9"/>
      <c r="E10" s="76"/>
      <c r="F10" s="14"/>
    </row>
    <row r="11" spans="1:6" ht="43.5" customHeight="1">
      <c r="A11" s="7" t="s">
        <v>6</v>
      </c>
      <c r="B11" s="33" t="s">
        <v>867</v>
      </c>
      <c r="C11" s="823">
        <v>5510</v>
      </c>
      <c r="D11" s="9" t="s">
        <v>121</v>
      </c>
      <c r="E11" s="76"/>
      <c r="F11" s="14"/>
    </row>
    <row r="12" spans="1:6">
      <c r="A12" s="7"/>
      <c r="B12" s="1" t="s">
        <v>866</v>
      </c>
      <c r="C12" s="836"/>
      <c r="D12" s="2"/>
      <c r="E12" s="421"/>
      <c r="F12" s="14"/>
    </row>
    <row r="13" spans="1:6">
      <c r="A13" s="7"/>
      <c r="B13" s="1"/>
      <c r="C13" s="836"/>
      <c r="D13" s="2"/>
      <c r="E13" s="421"/>
      <c r="F13" s="14"/>
    </row>
    <row r="14" spans="1:6" ht="38.25">
      <c r="A14" s="7" t="s">
        <v>9</v>
      </c>
      <c r="B14" s="4" t="s">
        <v>1035</v>
      </c>
      <c r="C14" s="836">
        <v>5510</v>
      </c>
      <c r="D14" s="2" t="s">
        <v>121</v>
      </c>
      <c r="E14" s="78"/>
      <c r="F14" s="14"/>
    </row>
    <row r="15" spans="1:6">
      <c r="A15" s="7"/>
      <c r="B15" s="1"/>
      <c r="C15" s="836"/>
      <c r="D15" s="2"/>
      <c r="E15" s="421"/>
      <c r="F15" s="14"/>
    </row>
    <row r="16" spans="1:6">
      <c r="A16" s="7"/>
      <c r="B16" s="1" t="s">
        <v>107</v>
      </c>
      <c r="C16" s="836"/>
      <c r="D16" s="2"/>
      <c r="E16" s="421"/>
      <c r="F16" s="14"/>
    </row>
    <row r="17" spans="1:6" ht="12.75" customHeight="1">
      <c r="A17" s="7"/>
      <c r="B17" s="3"/>
      <c r="C17" s="836"/>
      <c r="D17" s="2"/>
      <c r="E17" s="421"/>
      <c r="F17" s="14"/>
    </row>
    <row r="18" spans="1:6" s="30" customFormat="1" ht="25.5">
      <c r="A18" s="39" t="s">
        <v>10</v>
      </c>
      <c r="B18" s="4" t="s">
        <v>108</v>
      </c>
      <c r="C18" s="836">
        <f>4250</f>
        <v>4250</v>
      </c>
      <c r="D18" s="2" t="s">
        <v>121</v>
      </c>
      <c r="E18" s="78"/>
      <c r="F18" s="14"/>
    </row>
    <row r="19" spans="1:6" s="30" customFormat="1">
      <c r="A19" s="39"/>
      <c r="B19" s="4"/>
      <c r="C19" s="836"/>
      <c r="D19" s="2"/>
      <c r="E19" s="78"/>
      <c r="F19" s="14"/>
    </row>
    <row r="20" spans="1:6" s="32" customFormat="1">
      <c r="A20" s="422"/>
      <c r="B20" s="31" t="s">
        <v>109</v>
      </c>
      <c r="C20" s="862"/>
      <c r="D20" s="423"/>
      <c r="E20" s="81"/>
      <c r="F20" s="14"/>
    </row>
    <row r="21" spans="1:6" s="32" customFormat="1">
      <c r="A21" s="422"/>
      <c r="B21" s="31"/>
      <c r="C21" s="862"/>
      <c r="D21" s="423"/>
      <c r="E21" s="81"/>
      <c r="F21" s="14"/>
    </row>
    <row r="22" spans="1:6" s="32" customFormat="1" ht="27.75" customHeight="1">
      <c r="A22" s="422" t="s">
        <v>11</v>
      </c>
      <c r="B22" s="107" t="s">
        <v>125</v>
      </c>
      <c r="C22" s="862">
        <f>0.3*C18</f>
        <v>1275</v>
      </c>
      <c r="D22" s="423" t="s">
        <v>122</v>
      </c>
      <c r="E22" s="81"/>
      <c r="F22" s="14"/>
    </row>
    <row r="23" spans="1:6" s="32" customFormat="1">
      <c r="A23" s="422"/>
      <c r="B23" s="33"/>
      <c r="C23" s="863"/>
      <c r="D23" s="424"/>
      <c r="E23" s="81"/>
      <c r="F23" s="14"/>
    </row>
    <row r="24" spans="1:6" s="32" customFormat="1" ht="31.5" customHeight="1">
      <c r="A24" s="422" t="s">
        <v>12</v>
      </c>
      <c r="B24" s="33" t="s">
        <v>67</v>
      </c>
      <c r="C24" s="863">
        <f>3950-Basement!C21</f>
        <v>3300</v>
      </c>
      <c r="D24" s="424" t="s">
        <v>122</v>
      </c>
      <c r="E24" s="81"/>
      <c r="F24" s="14"/>
    </row>
    <row r="25" spans="1:6" s="32" customFormat="1" ht="9.75" customHeight="1">
      <c r="A25" s="422"/>
      <c r="B25" s="33"/>
      <c r="C25" s="863"/>
      <c r="D25" s="424"/>
      <c r="E25" s="81"/>
      <c r="F25" s="14"/>
    </row>
    <row r="26" spans="1:6" s="32" customFormat="1" ht="40.5" customHeight="1">
      <c r="A26" s="422" t="s">
        <v>13</v>
      </c>
      <c r="B26" s="33" t="s">
        <v>416</v>
      </c>
      <c r="C26" s="863">
        <v>1650</v>
      </c>
      <c r="D26" s="424" t="s">
        <v>122</v>
      </c>
      <c r="E26" s="81"/>
      <c r="F26" s="14"/>
    </row>
    <row r="27" spans="1:6" ht="12.95" customHeight="1">
      <c r="A27" s="7"/>
      <c r="B27" s="33"/>
      <c r="C27" s="823"/>
      <c r="D27" s="9"/>
      <c r="E27" s="76"/>
      <c r="F27" s="14"/>
    </row>
    <row r="28" spans="1:6" ht="12.95" customHeight="1">
      <c r="A28" s="7"/>
      <c r="B28" s="27" t="s">
        <v>278</v>
      </c>
      <c r="C28" s="823"/>
      <c r="D28" s="9"/>
      <c r="E28" s="76"/>
      <c r="F28" s="14"/>
    </row>
    <row r="29" spans="1:6" ht="12.95" customHeight="1">
      <c r="A29" s="7"/>
      <c r="B29" s="33"/>
      <c r="C29" s="823"/>
      <c r="D29" s="9"/>
      <c r="E29" s="76"/>
      <c r="F29" s="14"/>
    </row>
    <row r="30" spans="1:6" ht="41.25" customHeight="1">
      <c r="A30" s="7" t="s">
        <v>14</v>
      </c>
      <c r="B30" s="33" t="s">
        <v>68</v>
      </c>
      <c r="C30" s="823">
        <v>207</v>
      </c>
      <c r="D30" s="9" t="s">
        <v>122</v>
      </c>
      <c r="E30" s="76"/>
      <c r="F30" s="14"/>
    </row>
    <row r="31" spans="1:6">
      <c r="A31" s="7"/>
      <c r="B31" s="33"/>
      <c r="C31" s="823"/>
      <c r="D31" s="9"/>
      <c r="E31" s="76"/>
      <c r="F31" s="14"/>
    </row>
    <row r="32" spans="1:6" ht="38.25">
      <c r="A32" s="7" t="s">
        <v>15</v>
      </c>
      <c r="B32" s="33" t="s">
        <v>93</v>
      </c>
      <c r="C32" s="823">
        <v>3500</v>
      </c>
      <c r="D32" s="9" t="s">
        <v>122</v>
      </c>
      <c r="E32" s="76"/>
      <c r="F32" s="425"/>
    </row>
    <row r="33" spans="1:6">
      <c r="A33" s="7"/>
      <c r="B33" s="33"/>
      <c r="C33" s="823"/>
      <c r="D33" s="9"/>
      <c r="E33" s="76"/>
      <c r="F33" s="14"/>
    </row>
    <row r="34" spans="1:6">
      <c r="A34" s="7"/>
      <c r="B34" s="98"/>
      <c r="C34" s="823"/>
      <c r="D34" s="9"/>
      <c r="E34" s="76"/>
      <c r="F34" s="14"/>
    </row>
    <row r="35" spans="1:6">
      <c r="A35" s="7"/>
      <c r="B35" s="98"/>
      <c r="C35" s="823"/>
      <c r="D35" s="9"/>
      <c r="E35" s="76"/>
      <c r="F35" s="14"/>
    </row>
    <row r="36" spans="1:6">
      <c r="A36" s="7"/>
      <c r="B36" s="98"/>
      <c r="C36" s="823"/>
      <c r="D36" s="9"/>
      <c r="E36" s="76"/>
      <c r="F36" s="425"/>
    </row>
    <row r="37" spans="1:6" s="94" customFormat="1" ht="15" customHeight="1" thickBot="1">
      <c r="A37" s="426"/>
      <c r="B37" s="952" t="s">
        <v>126</v>
      </c>
      <c r="C37" s="952"/>
      <c r="D37" s="952"/>
      <c r="E37" s="952"/>
      <c r="F37" s="672"/>
    </row>
    <row r="38" spans="1:6" ht="13.5" thickTop="1">
      <c r="A38" s="636"/>
      <c r="B38" s="956"/>
      <c r="C38" s="956"/>
      <c r="D38" s="956"/>
      <c r="E38" s="956"/>
      <c r="F38" s="427"/>
    </row>
    <row r="39" spans="1:6" ht="16.5" customHeight="1">
      <c r="A39" s="428"/>
      <c r="B39" s="429"/>
      <c r="C39" s="826"/>
      <c r="D39" s="429"/>
      <c r="E39" s="429"/>
      <c r="F39" s="430"/>
    </row>
    <row r="40" spans="1:6">
      <c r="A40" s="431"/>
      <c r="B40" s="432"/>
      <c r="C40" s="845"/>
      <c r="D40" s="432"/>
      <c r="E40" s="432"/>
      <c r="F40" s="433"/>
    </row>
    <row r="41" spans="1:6" ht="25.5">
      <c r="A41" s="123" t="s">
        <v>0</v>
      </c>
      <c r="B41" s="123" t="s">
        <v>1</v>
      </c>
      <c r="C41" s="861" t="s">
        <v>2</v>
      </c>
      <c r="D41" s="123" t="s">
        <v>3</v>
      </c>
      <c r="E41" s="95" t="s">
        <v>120</v>
      </c>
      <c r="F41" s="96" t="s">
        <v>119</v>
      </c>
    </row>
    <row r="42" spans="1:6">
      <c r="A42" s="283"/>
      <c r="B42" s="283"/>
      <c r="C42" s="838"/>
      <c r="D42" s="283"/>
      <c r="E42" s="284"/>
      <c r="F42" s="420"/>
    </row>
    <row r="43" spans="1:6" s="30" customFormat="1" ht="25.5">
      <c r="A43" s="39"/>
      <c r="B43" s="1" t="s">
        <v>145</v>
      </c>
      <c r="C43" s="836"/>
      <c r="D43" s="2"/>
      <c r="E43" s="78"/>
      <c r="F43" s="14"/>
    </row>
    <row r="44" spans="1:6" s="30" customFormat="1">
      <c r="A44" s="39"/>
      <c r="B44" s="1"/>
      <c r="C44" s="836"/>
      <c r="D44" s="2"/>
      <c r="E44" s="78"/>
      <c r="F44" s="14"/>
    </row>
    <row r="45" spans="1:6" ht="12.95" customHeight="1">
      <c r="A45" s="7"/>
      <c r="B45" s="34" t="s">
        <v>52</v>
      </c>
      <c r="C45" s="823"/>
      <c r="D45" s="9"/>
      <c r="E45" s="76"/>
      <c r="F45" s="425"/>
    </row>
    <row r="46" spans="1:6" ht="12.95" customHeight="1">
      <c r="A46" s="7"/>
      <c r="B46" s="33"/>
      <c r="C46" s="823"/>
      <c r="D46" s="9"/>
      <c r="E46" s="76"/>
      <c r="F46" s="425"/>
    </row>
    <row r="47" spans="1:6" ht="38.25">
      <c r="A47" s="7" t="s">
        <v>6</v>
      </c>
      <c r="B47" s="33" t="s">
        <v>70</v>
      </c>
      <c r="C47" s="823">
        <v>1</v>
      </c>
      <c r="D47" s="9" t="s">
        <v>0</v>
      </c>
      <c r="E47" s="76"/>
      <c r="F47" s="425"/>
    </row>
    <row r="48" spans="1:6" ht="12.95" customHeight="1">
      <c r="A48" s="7"/>
      <c r="B48" s="33"/>
      <c r="C48" s="823"/>
      <c r="D48" s="9"/>
      <c r="E48" s="76"/>
      <c r="F48" s="425"/>
    </row>
    <row r="49" spans="1:7" ht="12.95" customHeight="1">
      <c r="A49" s="7"/>
      <c r="B49" s="34" t="s">
        <v>53</v>
      </c>
      <c r="C49" s="823"/>
      <c r="D49" s="9"/>
      <c r="E49" s="76"/>
      <c r="F49" s="425"/>
    </row>
    <row r="50" spans="1:7" ht="12.95" customHeight="1">
      <c r="A50" s="7"/>
      <c r="B50" s="33"/>
      <c r="C50" s="823"/>
      <c r="D50" s="9"/>
      <c r="E50" s="76"/>
      <c r="F50" s="425"/>
    </row>
    <row r="51" spans="1:7" ht="38.25">
      <c r="A51" s="7" t="s">
        <v>9</v>
      </c>
      <c r="B51" s="33" t="s">
        <v>54</v>
      </c>
      <c r="C51" s="823">
        <v>1</v>
      </c>
      <c r="D51" s="9" t="s">
        <v>0</v>
      </c>
      <c r="E51" s="76"/>
      <c r="F51" s="425"/>
    </row>
    <row r="52" spans="1:7">
      <c r="A52" s="7"/>
      <c r="B52" s="33"/>
      <c r="C52" s="823"/>
      <c r="D52" s="9"/>
      <c r="E52" s="76"/>
      <c r="F52" s="425"/>
    </row>
    <row r="53" spans="1:7" ht="59.25" customHeight="1">
      <c r="A53" s="211"/>
      <c r="B53" s="16" t="s">
        <v>76</v>
      </c>
      <c r="C53" s="864"/>
      <c r="D53" s="141"/>
      <c r="E53" s="141"/>
      <c r="F53" s="434"/>
    </row>
    <row r="54" spans="1:7">
      <c r="A54" s="211"/>
      <c r="B54" s="195"/>
      <c r="C54" s="864"/>
      <c r="D54" s="141"/>
      <c r="E54" s="141"/>
      <c r="F54" s="434"/>
    </row>
    <row r="55" spans="1:7">
      <c r="A55" s="211" t="s">
        <v>10</v>
      </c>
      <c r="B55" s="195" t="s">
        <v>279</v>
      </c>
      <c r="C55" s="864">
        <v>1250</v>
      </c>
      <c r="D55" s="141" t="s">
        <v>121</v>
      </c>
      <c r="E55" s="141"/>
      <c r="F55" s="434"/>
    </row>
    <row r="56" spans="1:7">
      <c r="A56" s="7"/>
      <c r="B56" s="33"/>
      <c r="C56" s="823"/>
      <c r="D56" s="9"/>
      <c r="E56" s="76"/>
      <c r="F56" s="425"/>
    </row>
    <row r="57" spans="1:7">
      <c r="A57" s="7"/>
      <c r="B57" s="27" t="s">
        <v>69</v>
      </c>
      <c r="C57" s="824"/>
      <c r="D57" s="18"/>
      <c r="E57" s="76"/>
      <c r="F57" s="425"/>
    </row>
    <row r="58" spans="1:7">
      <c r="A58" s="7"/>
      <c r="B58" s="27"/>
      <c r="C58" s="824"/>
      <c r="D58" s="18"/>
      <c r="E58" s="76"/>
      <c r="F58" s="425"/>
      <c r="G58" s="38"/>
    </row>
    <row r="59" spans="1:7" ht="38.25">
      <c r="A59" s="7" t="s">
        <v>11</v>
      </c>
      <c r="B59" s="4" t="s">
        <v>110</v>
      </c>
      <c r="C59" s="824">
        <f>C18-Basement!C60</f>
        <v>3350</v>
      </c>
      <c r="D59" s="18" t="s">
        <v>22</v>
      </c>
      <c r="E59" s="76"/>
      <c r="F59" s="425"/>
    </row>
    <row r="60" spans="1:7">
      <c r="A60" s="7"/>
      <c r="B60" s="27"/>
      <c r="C60" s="824"/>
      <c r="D60" s="18"/>
      <c r="E60" s="76"/>
      <c r="F60" s="425"/>
    </row>
    <row r="61" spans="1:7" ht="34.5" customHeight="1">
      <c r="A61" s="7" t="s">
        <v>12</v>
      </c>
      <c r="B61" s="33" t="s">
        <v>75</v>
      </c>
      <c r="C61" s="824">
        <f>C59</f>
        <v>3350</v>
      </c>
      <c r="D61" s="18" t="s">
        <v>121</v>
      </c>
      <c r="E61" s="76"/>
      <c r="F61" s="425"/>
    </row>
    <row r="62" spans="1:7">
      <c r="A62" s="7"/>
      <c r="B62" s="33"/>
      <c r="C62" s="824"/>
      <c r="D62" s="18"/>
      <c r="E62" s="76"/>
      <c r="F62" s="425"/>
    </row>
    <row r="63" spans="1:7" ht="76.5">
      <c r="A63" s="7" t="s">
        <v>13</v>
      </c>
      <c r="B63" s="33" t="s">
        <v>1034</v>
      </c>
      <c r="C63" s="823">
        <f>C61</f>
        <v>3350</v>
      </c>
      <c r="D63" s="9" t="s">
        <v>121</v>
      </c>
      <c r="E63" s="76"/>
      <c r="F63" s="425"/>
    </row>
    <row r="64" spans="1:7">
      <c r="A64" s="7"/>
      <c r="B64" s="33"/>
      <c r="C64" s="823"/>
      <c r="D64" s="9"/>
      <c r="E64" s="76"/>
      <c r="F64" s="425"/>
    </row>
    <row r="65" spans="1:6">
      <c r="A65" s="7"/>
      <c r="B65" s="33"/>
      <c r="C65" s="824"/>
      <c r="D65" s="18"/>
      <c r="E65" s="76"/>
      <c r="F65" s="425"/>
    </row>
    <row r="66" spans="1:6">
      <c r="A66" s="7"/>
      <c r="B66" s="98"/>
      <c r="C66" s="824"/>
      <c r="D66" s="18"/>
      <c r="E66" s="76"/>
      <c r="F66" s="425"/>
    </row>
    <row r="67" spans="1:6">
      <c r="A67" s="7"/>
      <c r="B67" s="98"/>
      <c r="C67" s="824"/>
      <c r="D67" s="18"/>
      <c r="E67" s="76"/>
      <c r="F67" s="425"/>
    </row>
    <row r="68" spans="1:6" s="97" customFormat="1">
      <c r="A68" s="53"/>
      <c r="B68" s="98"/>
      <c r="C68" s="865"/>
      <c r="D68" s="435"/>
      <c r="E68" s="85"/>
      <c r="F68" s="436"/>
    </row>
    <row r="69" spans="1:6" s="97" customFormat="1">
      <c r="A69" s="53"/>
      <c r="B69" s="98"/>
      <c r="C69" s="865"/>
      <c r="D69" s="435"/>
      <c r="E69" s="85"/>
      <c r="F69" s="436"/>
    </row>
    <row r="70" spans="1:6" s="97" customFormat="1">
      <c r="A70" s="53"/>
      <c r="B70" s="98"/>
      <c r="C70" s="865"/>
      <c r="D70" s="435"/>
      <c r="E70" s="85"/>
      <c r="F70" s="436"/>
    </row>
    <row r="71" spans="1:6" s="97" customFormat="1">
      <c r="A71" s="53"/>
      <c r="B71" s="437"/>
      <c r="C71" s="865"/>
      <c r="D71" s="435"/>
      <c r="E71" s="85"/>
      <c r="F71" s="436"/>
    </row>
    <row r="72" spans="1:6">
      <c r="A72" s="7"/>
      <c r="B72" s="98"/>
      <c r="C72" s="824"/>
      <c r="D72" s="18"/>
      <c r="E72" s="76"/>
      <c r="F72" s="425"/>
    </row>
    <row r="73" spans="1:6" ht="17.25" customHeight="1" thickBot="1">
      <c r="A73" s="124"/>
      <c r="B73" s="953" t="s">
        <v>127</v>
      </c>
      <c r="C73" s="954"/>
      <c r="D73" s="954"/>
      <c r="E73" s="955"/>
      <c r="F73" s="673"/>
    </row>
    <row r="74" spans="1:6" ht="13.5" thickTop="1">
      <c r="A74" s="24"/>
      <c r="B74" s="957"/>
      <c r="C74" s="958"/>
      <c r="D74" s="958"/>
      <c r="E74" s="959"/>
      <c r="F74" s="65"/>
    </row>
    <row r="75" spans="1:6" s="97" customFormat="1">
      <c r="A75" s="438"/>
      <c r="B75" s="439"/>
      <c r="C75" s="866"/>
      <c r="D75" s="439"/>
      <c r="E75" s="439"/>
      <c r="F75" s="440"/>
    </row>
    <row r="76" spans="1:6">
      <c r="A76" s="431"/>
      <c r="B76" s="432"/>
      <c r="C76" s="845"/>
      <c r="D76" s="432"/>
      <c r="E76" s="432"/>
      <c r="F76" s="433"/>
    </row>
    <row r="77" spans="1:6" ht="25.5">
      <c r="A77" s="123" t="s">
        <v>0</v>
      </c>
      <c r="B77" s="123" t="s">
        <v>1</v>
      </c>
      <c r="C77" s="861" t="s">
        <v>2</v>
      </c>
      <c r="D77" s="123" t="s">
        <v>3</v>
      </c>
      <c r="E77" s="95" t="s">
        <v>120</v>
      </c>
      <c r="F77" s="96" t="s">
        <v>119</v>
      </c>
    </row>
    <row r="78" spans="1:6">
      <c r="A78" s="283"/>
      <c r="B78" s="283"/>
      <c r="C78" s="838"/>
      <c r="D78" s="283"/>
      <c r="E78" s="284"/>
      <c r="F78" s="420"/>
    </row>
    <row r="79" spans="1:6">
      <c r="A79" s="7"/>
      <c r="B79" s="27" t="s">
        <v>25</v>
      </c>
      <c r="C79" s="824"/>
      <c r="D79" s="18"/>
      <c r="E79" s="76"/>
      <c r="F79" s="425"/>
    </row>
    <row r="80" spans="1:6">
      <c r="A80" s="7"/>
      <c r="B80" s="27"/>
      <c r="C80" s="824"/>
      <c r="D80" s="18"/>
      <c r="E80" s="76"/>
      <c r="F80" s="425"/>
    </row>
    <row r="81" spans="1:6" ht="51">
      <c r="A81" s="7" t="s">
        <v>6</v>
      </c>
      <c r="B81" s="33" t="s">
        <v>91</v>
      </c>
      <c r="C81" s="824">
        <f>C63</f>
        <v>3350</v>
      </c>
      <c r="D81" s="18" t="s">
        <v>121</v>
      </c>
      <c r="E81" s="76"/>
      <c r="F81" s="425"/>
    </row>
    <row r="82" spans="1:6">
      <c r="A82" s="283"/>
      <c r="B82" s="283"/>
      <c r="C82" s="838"/>
      <c r="D82" s="283"/>
      <c r="E82" s="284"/>
      <c r="F82" s="420"/>
    </row>
    <row r="83" spans="1:6">
      <c r="A83" s="7"/>
      <c r="B83" s="27" t="s">
        <v>26</v>
      </c>
      <c r="C83" s="824"/>
      <c r="D83" s="18"/>
      <c r="E83" s="76"/>
      <c r="F83" s="14"/>
    </row>
    <row r="84" spans="1:6" ht="25.5">
      <c r="A84" s="7"/>
      <c r="B84" s="27" t="str">
        <f>Basement!B70</f>
        <v>Mass concrete (class Q)  1:3:6 mix as described in:</v>
      </c>
      <c r="C84" s="824"/>
      <c r="D84" s="18"/>
      <c r="E84" s="76"/>
      <c r="F84" s="14"/>
    </row>
    <row r="85" spans="1:6">
      <c r="A85" s="7"/>
      <c r="B85" s="27"/>
      <c r="C85" s="824"/>
      <c r="D85" s="18"/>
      <c r="E85" s="76"/>
      <c r="F85" s="14"/>
    </row>
    <row r="86" spans="1:6">
      <c r="A86" s="7" t="s">
        <v>9</v>
      </c>
      <c r="B86" s="33" t="s">
        <v>146</v>
      </c>
      <c r="C86" s="824">
        <f>2560-Basement!C74</f>
        <v>2038</v>
      </c>
      <c r="D86" s="18" t="s">
        <v>22</v>
      </c>
      <c r="E86" s="76"/>
      <c r="F86" s="425"/>
    </row>
    <row r="87" spans="1:6">
      <c r="A87" s="7"/>
      <c r="B87" s="33"/>
      <c r="C87" s="824"/>
      <c r="D87" s="18"/>
      <c r="E87" s="76"/>
      <c r="F87" s="425"/>
    </row>
    <row r="88" spans="1:6">
      <c r="A88" s="7" t="s">
        <v>10</v>
      </c>
      <c r="B88" s="33" t="s">
        <v>192</v>
      </c>
      <c r="C88" s="824">
        <f>(1250*0.6)-(Basement!C76)</f>
        <v>682</v>
      </c>
      <c r="D88" s="18" t="s">
        <v>22</v>
      </c>
      <c r="E88" s="76"/>
      <c r="F88" s="425"/>
    </row>
    <row r="89" spans="1:6">
      <c r="A89" s="7"/>
      <c r="B89" s="33"/>
      <c r="C89" s="824"/>
      <c r="D89" s="18"/>
      <c r="E89" s="76"/>
      <c r="F89" s="425"/>
    </row>
    <row r="90" spans="1:6">
      <c r="A90" s="189" t="s">
        <v>11</v>
      </c>
      <c r="B90" s="195" t="s">
        <v>859</v>
      </c>
      <c r="C90" s="864">
        <v>16</v>
      </c>
      <c r="D90" s="192" t="s">
        <v>121</v>
      </c>
      <c r="E90" s="193"/>
      <c r="F90" s="434"/>
    </row>
    <row r="91" spans="1:6">
      <c r="A91" s="7"/>
      <c r="B91" s="33"/>
      <c r="C91" s="824"/>
      <c r="D91" s="18"/>
      <c r="E91" s="76"/>
      <c r="F91" s="425"/>
    </row>
    <row r="92" spans="1:6">
      <c r="A92" s="7"/>
      <c r="B92" s="33"/>
      <c r="C92" s="824"/>
      <c r="D92" s="18"/>
      <c r="E92" s="76"/>
      <c r="F92" s="425"/>
    </row>
    <row r="93" spans="1:6" ht="25.5">
      <c r="A93" s="7"/>
      <c r="B93" s="16" t="s">
        <v>129</v>
      </c>
      <c r="C93" s="823"/>
      <c r="D93" s="9"/>
      <c r="E93" s="76"/>
      <c r="F93" s="425"/>
    </row>
    <row r="94" spans="1:6" ht="12.95" customHeight="1">
      <c r="A94" s="7"/>
      <c r="B94" s="17"/>
      <c r="C94" s="825"/>
      <c r="D94" s="9"/>
      <c r="E94" s="76"/>
      <c r="F94" s="425"/>
    </row>
    <row r="95" spans="1:6">
      <c r="A95" s="7" t="s">
        <v>12</v>
      </c>
      <c r="B95" s="17" t="s">
        <v>28</v>
      </c>
      <c r="C95" s="825">
        <f>2590-workings!B192</f>
        <v>1995</v>
      </c>
      <c r="D95" s="9" t="s">
        <v>122</v>
      </c>
      <c r="E95" s="76"/>
      <c r="F95" s="425"/>
    </row>
    <row r="96" spans="1:6" ht="12.95" customHeight="1">
      <c r="A96" s="7"/>
      <c r="B96" s="17"/>
      <c r="C96" s="825"/>
      <c r="D96" s="9"/>
      <c r="E96" s="76"/>
      <c r="F96" s="425"/>
    </row>
    <row r="97" spans="1:6" ht="14.25" customHeight="1">
      <c r="A97" s="7" t="s">
        <v>13</v>
      </c>
      <c r="B97" s="17" t="s">
        <v>29</v>
      </c>
      <c r="C97" s="825">
        <v>55</v>
      </c>
      <c r="D97" s="9" t="s">
        <v>122</v>
      </c>
      <c r="E97" s="76"/>
      <c r="F97" s="425"/>
    </row>
    <row r="98" spans="1:6" ht="14.25" customHeight="1">
      <c r="A98" s="7"/>
      <c r="B98" s="17"/>
      <c r="C98" s="825"/>
      <c r="D98" s="9"/>
      <c r="E98" s="76"/>
      <c r="F98" s="425"/>
    </row>
    <row r="99" spans="1:6">
      <c r="A99" s="189" t="s">
        <v>14</v>
      </c>
      <c r="B99" s="195" t="s">
        <v>859</v>
      </c>
      <c r="C99" s="864">
        <v>4</v>
      </c>
      <c r="D99" s="192" t="s">
        <v>122</v>
      </c>
      <c r="E99" s="193"/>
      <c r="F99" s="434"/>
    </row>
    <row r="100" spans="1:6">
      <c r="A100" s="7"/>
      <c r="B100" s="16"/>
      <c r="C100" s="825"/>
      <c r="D100" s="9"/>
      <c r="E100" s="76"/>
      <c r="F100" s="425"/>
    </row>
    <row r="101" spans="1:6">
      <c r="A101" s="7" t="s">
        <v>15</v>
      </c>
      <c r="B101" s="33" t="s">
        <v>147</v>
      </c>
      <c r="C101" s="825">
        <f>1300*0.45*0.2-(0.5*Basement!C107)</f>
        <v>92.67</v>
      </c>
      <c r="D101" s="9" t="s">
        <v>122</v>
      </c>
      <c r="E101" s="76"/>
      <c r="F101" s="425"/>
    </row>
    <row r="102" spans="1:6">
      <c r="A102" s="7"/>
      <c r="B102" s="33"/>
      <c r="C102" s="825"/>
      <c r="D102" s="9"/>
      <c r="E102" s="76"/>
      <c r="F102" s="425"/>
    </row>
    <row r="103" spans="1:6">
      <c r="A103" s="39" t="s">
        <v>17</v>
      </c>
      <c r="B103" s="441" t="s">
        <v>148</v>
      </c>
      <c r="C103" s="825">
        <f>C59+290-(Basement!C111)</f>
        <v>2740</v>
      </c>
      <c r="D103" s="9" t="s">
        <v>121</v>
      </c>
      <c r="E103" s="76"/>
      <c r="F103" s="425"/>
    </row>
    <row r="104" spans="1:6">
      <c r="A104" s="39"/>
      <c r="B104" s="441"/>
      <c r="C104" s="825"/>
      <c r="D104" s="9"/>
      <c r="E104" s="76"/>
      <c r="F104" s="425"/>
    </row>
    <row r="105" spans="1:6" ht="12.95" customHeight="1">
      <c r="A105" s="7"/>
      <c r="B105" s="190" t="s">
        <v>1038</v>
      </c>
      <c r="C105" s="824"/>
      <c r="D105" s="18"/>
      <c r="E105" s="76"/>
      <c r="F105" s="425"/>
    </row>
    <row r="106" spans="1:6" ht="12.95" customHeight="1">
      <c r="A106" s="7"/>
      <c r="B106" s="27" t="s">
        <v>27</v>
      </c>
      <c r="C106" s="824"/>
      <c r="D106" s="18"/>
      <c r="E106" s="76"/>
      <c r="F106" s="425"/>
    </row>
    <row r="107" spans="1:6" ht="12.95" customHeight="1">
      <c r="A107" s="7"/>
      <c r="B107" s="27"/>
      <c r="C107" s="824"/>
      <c r="D107" s="18"/>
      <c r="E107" s="76"/>
      <c r="F107" s="425"/>
    </row>
    <row r="108" spans="1:6">
      <c r="A108" s="189" t="s">
        <v>18</v>
      </c>
      <c r="B108" s="195" t="s">
        <v>1039</v>
      </c>
      <c r="C108" s="864">
        <f>35*100</f>
        <v>3500</v>
      </c>
      <c r="D108" s="192" t="s">
        <v>128</v>
      </c>
      <c r="E108" s="193"/>
      <c r="F108" s="434"/>
    </row>
    <row r="109" spans="1:6" ht="12.95" customHeight="1">
      <c r="A109" s="7"/>
      <c r="B109" s="27"/>
      <c r="C109" s="824"/>
      <c r="D109" s="18"/>
      <c r="E109" s="76"/>
      <c r="F109" s="425"/>
    </row>
    <row r="110" spans="1:6" ht="12.95" customHeight="1">
      <c r="A110" s="7" t="s">
        <v>19</v>
      </c>
      <c r="B110" s="33" t="s">
        <v>172</v>
      </c>
      <c r="C110" s="824">
        <f>116602-19953</f>
        <v>96649</v>
      </c>
      <c r="D110" s="18" t="s">
        <v>128</v>
      </c>
      <c r="E110" s="76"/>
      <c r="F110" s="425"/>
    </row>
    <row r="111" spans="1:6" ht="12.95" customHeight="1">
      <c r="A111" s="7"/>
      <c r="B111" s="27"/>
      <c r="C111" s="824"/>
      <c r="D111" s="18"/>
      <c r="E111" s="76"/>
      <c r="F111" s="425"/>
    </row>
    <row r="112" spans="1:6" ht="12.95" customHeight="1">
      <c r="A112" s="7" t="s">
        <v>20</v>
      </c>
      <c r="B112" s="33" t="s">
        <v>194</v>
      </c>
      <c r="C112" s="824">
        <f>2410-854</f>
        <v>1556</v>
      </c>
      <c r="D112" s="18" t="s">
        <v>128</v>
      </c>
      <c r="E112" s="76"/>
      <c r="F112" s="425"/>
    </row>
    <row r="113" spans="1:6" ht="12.95" customHeight="1">
      <c r="A113" s="7"/>
      <c r="B113" s="33"/>
      <c r="C113" s="824"/>
      <c r="D113" s="18"/>
      <c r="E113" s="76"/>
      <c r="F113" s="425"/>
    </row>
    <row r="114" spans="1:6" ht="12.95" customHeight="1">
      <c r="A114" s="7" t="s">
        <v>21</v>
      </c>
      <c r="B114" s="33" t="s">
        <v>112</v>
      </c>
      <c r="C114" s="824">
        <v>4425</v>
      </c>
      <c r="D114" s="18" t="s">
        <v>128</v>
      </c>
      <c r="E114" s="76"/>
      <c r="F114" s="425"/>
    </row>
    <row r="115" spans="1:6" ht="12.95" customHeight="1">
      <c r="A115" s="7"/>
      <c r="B115" s="33"/>
      <c r="C115" s="824"/>
      <c r="D115" s="18"/>
      <c r="E115" s="76"/>
      <c r="F115" s="425"/>
    </row>
    <row r="116" spans="1:6" ht="12.95" customHeight="1">
      <c r="A116" s="7" t="s">
        <v>32</v>
      </c>
      <c r="B116" s="11" t="s">
        <v>79</v>
      </c>
      <c r="C116" s="824">
        <f>6000-402</f>
        <v>5598</v>
      </c>
      <c r="D116" s="18" t="s">
        <v>128</v>
      </c>
      <c r="E116" s="76"/>
      <c r="F116" s="425"/>
    </row>
    <row r="117" spans="1:6" ht="12.95" customHeight="1">
      <c r="A117" s="7"/>
      <c r="B117" s="33"/>
      <c r="C117" s="824"/>
      <c r="D117" s="18"/>
      <c r="E117" s="76"/>
      <c r="F117" s="425"/>
    </row>
    <row r="118" spans="1:6" ht="12.95" customHeight="1">
      <c r="A118" s="7"/>
      <c r="B118" s="33"/>
      <c r="C118" s="824"/>
      <c r="D118" s="18"/>
      <c r="E118" s="76"/>
      <c r="F118" s="425"/>
    </row>
    <row r="119" spans="1:6" ht="12.95" customHeight="1">
      <c r="A119" s="7"/>
      <c r="B119" s="33"/>
      <c r="C119" s="824"/>
      <c r="D119" s="18"/>
      <c r="E119" s="76"/>
      <c r="F119" s="425"/>
    </row>
    <row r="120" spans="1:6" ht="12.95" customHeight="1">
      <c r="A120" s="7"/>
      <c r="B120" s="27"/>
      <c r="C120" s="824"/>
      <c r="D120" s="18"/>
      <c r="E120" s="76"/>
      <c r="F120" s="425"/>
    </row>
    <row r="121" spans="1:6" ht="12.95" customHeight="1">
      <c r="A121" s="7"/>
      <c r="B121" s="11"/>
      <c r="C121" s="824"/>
      <c r="D121" s="18"/>
      <c r="E121" s="76"/>
      <c r="F121" s="425"/>
    </row>
    <row r="122" spans="1:6" ht="13.5" thickBot="1">
      <c r="A122" s="124"/>
      <c r="B122" s="960" t="s">
        <v>868</v>
      </c>
      <c r="C122" s="961"/>
      <c r="D122" s="961"/>
      <c r="E122" s="962"/>
      <c r="F122" s="673"/>
    </row>
    <row r="123" spans="1:6" ht="10.5" customHeight="1" thickTop="1">
      <c r="A123" s="24"/>
      <c r="B123" s="963"/>
      <c r="C123" s="964"/>
      <c r="D123" s="964"/>
      <c r="E123" s="965"/>
      <c r="F123" s="65"/>
    </row>
    <row r="124" spans="1:6">
      <c r="A124" s="36"/>
      <c r="B124" s="442"/>
      <c r="C124" s="867"/>
      <c r="D124" s="443"/>
      <c r="E124" s="80"/>
      <c r="F124" s="444"/>
    </row>
    <row r="125" spans="1:6">
      <c r="A125" s="36"/>
      <c r="B125" s="442"/>
      <c r="C125" s="868"/>
      <c r="D125" s="443"/>
      <c r="E125" s="80"/>
      <c r="F125" s="444"/>
    </row>
    <row r="126" spans="1:6" ht="25.5">
      <c r="A126" s="123" t="s">
        <v>0</v>
      </c>
      <c r="B126" s="123" t="s">
        <v>1</v>
      </c>
      <c r="C126" s="861" t="s">
        <v>2</v>
      </c>
      <c r="D126" s="123" t="s">
        <v>3</v>
      </c>
      <c r="E126" s="95" t="s">
        <v>120</v>
      </c>
      <c r="F126" s="96" t="s">
        <v>119</v>
      </c>
    </row>
    <row r="127" spans="1:6" ht="12.95" customHeight="1">
      <c r="A127" s="7"/>
      <c r="B127" s="11"/>
      <c r="C127" s="824"/>
      <c r="D127" s="18"/>
      <c r="E127" s="76"/>
      <c r="F127" s="425"/>
    </row>
    <row r="128" spans="1:6" ht="12.95" customHeight="1">
      <c r="A128" s="7"/>
      <c r="B128" s="10" t="s">
        <v>870</v>
      </c>
      <c r="C128" s="824"/>
      <c r="D128" s="18"/>
      <c r="E128" s="76"/>
      <c r="F128" s="425"/>
    </row>
    <row r="129" spans="1:6" ht="12.95" customHeight="1">
      <c r="A129" s="7"/>
      <c r="B129" s="10"/>
      <c r="C129" s="824"/>
      <c r="D129" s="18"/>
      <c r="E129" s="76"/>
      <c r="F129" s="425"/>
    </row>
    <row r="130" spans="1:6" ht="38.25">
      <c r="A130" s="7"/>
      <c r="B130" s="27" t="s">
        <v>130</v>
      </c>
      <c r="C130" s="824"/>
      <c r="D130" s="18"/>
      <c r="E130" s="76"/>
      <c r="F130" s="395"/>
    </row>
    <row r="131" spans="1:6">
      <c r="A131" s="7"/>
      <c r="B131" s="27"/>
      <c r="C131" s="824"/>
      <c r="D131" s="18"/>
      <c r="E131" s="76"/>
      <c r="F131" s="395"/>
    </row>
    <row r="132" spans="1:6" ht="18" customHeight="1">
      <c r="A132" s="7" t="s">
        <v>6</v>
      </c>
      <c r="B132" s="33" t="s">
        <v>131</v>
      </c>
      <c r="C132" s="824">
        <f>3350</f>
        <v>3350</v>
      </c>
      <c r="D132" s="18" t="s">
        <v>121</v>
      </c>
      <c r="E132" s="76"/>
      <c r="F132" s="425"/>
    </row>
    <row r="133" spans="1:6" ht="12.95" customHeight="1">
      <c r="A133" s="7"/>
      <c r="B133" s="27" t="s">
        <v>34</v>
      </c>
      <c r="C133" s="824"/>
      <c r="D133" s="18"/>
      <c r="E133" s="76"/>
      <c r="F133" s="425"/>
    </row>
    <row r="134" spans="1:6" ht="12.95" customHeight="1">
      <c r="A134" s="7"/>
      <c r="B134" s="33"/>
      <c r="C134" s="824"/>
      <c r="D134" s="18"/>
      <c r="E134" s="76"/>
      <c r="F134" s="425"/>
    </row>
    <row r="135" spans="1:6" ht="12.95" customHeight="1">
      <c r="A135" s="7" t="s">
        <v>9</v>
      </c>
      <c r="B135" s="33" t="s">
        <v>149</v>
      </c>
      <c r="C135" s="824">
        <f>2550-workings!C192</f>
        <v>2124</v>
      </c>
      <c r="D135" s="18" t="s">
        <v>121</v>
      </c>
      <c r="E135" s="76"/>
      <c r="F135" s="425"/>
    </row>
    <row r="136" spans="1:6" ht="12.95" customHeight="1">
      <c r="A136" s="7"/>
      <c r="B136" s="33"/>
      <c r="C136" s="824"/>
      <c r="D136" s="18"/>
      <c r="E136" s="76"/>
      <c r="F136" s="425"/>
    </row>
    <row r="137" spans="1:6" ht="12.95" customHeight="1">
      <c r="A137" s="7" t="s">
        <v>10</v>
      </c>
      <c r="B137" s="33" t="s">
        <v>111</v>
      </c>
      <c r="C137" s="824">
        <v>50</v>
      </c>
      <c r="D137" s="18" t="s">
        <v>121</v>
      </c>
      <c r="E137" s="76"/>
      <c r="F137" s="425"/>
    </row>
    <row r="138" spans="1:6" ht="12.95" customHeight="1">
      <c r="A138" s="7"/>
      <c r="B138" s="33"/>
      <c r="C138" s="824"/>
      <c r="D138" s="18"/>
      <c r="E138" s="76"/>
      <c r="F138" s="425"/>
    </row>
    <row r="139" spans="1:6" ht="12.95" customHeight="1">
      <c r="A139" s="7" t="s">
        <v>11</v>
      </c>
      <c r="B139" s="8" t="s">
        <v>132</v>
      </c>
      <c r="C139" s="825">
        <v>250</v>
      </c>
      <c r="D139" s="18" t="s">
        <v>121</v>
      </c>
      <c r="E139" s="76"/>
      <c r="F139" s="425"/>
    </row>
    <row r="140" spans="1:6" ht="12.95" customHeight="1">
      <c r="A140" s="7"/>
      <c r="B140" s="33"/>
      <c r="C140" s="824"/>
      <c r="D140" s="18"/>
      <c r="E140" s="76"/>
      <c r="F140" s="425"/>
    </row>
    <row r="141" spans="1:6" ht="12.95" customHeight="1">
      <c r="A141" s="7" t="s">
        <v>12</v>
      </c>
      <c r="B141" s="8" t="s">
        <v>133</v>
      </c>
      <c r="C141" s="825">
        <v>1125</v>
      </c>
      <c r="D141" s="18" t="s">
        <v>121</v>
      </c>
      <c r="E141" s="76"/>
      <c r="F141" s="425"/>
    </row>
    <row r="142" spans="1:6" ht="12.95" customHeight="1">
      <c r="A142" s="7"/>
      <c r="B142" s="8"/>
      <c r="C142" s="825"/>
      <c r="D142" s="18"/>
      <c r="E142" s="76"/>
      <c r="F142" s="425"/>
    </row>
    <row r="143" spans="1:6" ht="12.95" customHeight="1">
      <c r="A143" s="7" t="s">
        <v>13</v>
      </c>
      <c r="B143" s="8" t="s">
        <v>873</v>
      </c>
      <c r="C143" s="825">
        <v>50</v>
      </c>
      <c r="D143" s="18" t="s">
        <v>121</v>
      </c>
      <c r="E143" s="76"/>
      <c r="F143" s="425"/>
    </row>
    <row r="144" spans="1:6" ht="12.95" customHeight="1">
      <c r="A144" s="7"/>
      <c r="B144" s="8"/>
      <c r="C144" s="825"/>
      <c r="D144" s="18"/>
      <c r="E144" s="76"/>
      <c r="F144" s="425"/>
    </row>
    <row r="145" spans="1:6" ht="12.95" customHeight="1">
      <c r="A145" s="7" t="s">
        <v>14</v>
      </c>
      <c r="B145" s="17" t="s">
        <v>77</v>
      </c>
      <c r="C145" s="825">
        <v>450</v>
      </c>
      <c r="D145" s="9" t="s">
        <v>134</v>
      </c>
      <c r="E145" s="76"/>
      <c r="F145" s="425"/>
    </row>
    <row r="146" spans="1:6" ht="12.95" customHeight="1">
      <c r="A146" s="7"/>
      <c r="B146" s="17"/>
      <c r="C146" s="825"/>
      <c r="D146" s="9"/>
      <c r="E146" s="76"/>
      <c r="F146" s="425"/>
    </row>
    <row r="147" spans="1:6" ht="12.95" customHeight="1">
      <c r="A147" s="7"/>
      <c r="B147" s="10" t="s">
        <v>64</v>
      </c>
      <c r="C147" s="823"/>
      <c r="D147" s="9"/>
      <c r="E147" s="76"/>
      <c r="F147" s="425"/>
    </row>
    <row r="148" spans="1:6" ht="12.95" customHeight="1">
      <c r="A148" s="7"/>
      <c r="B148" s="11"/>
      <c r="C148" s="823"/>
      <c r="D148" s="9"/>
      <c r="E148" s="76"/>
      <c r="F148" s="425"/>
    </row>
    <row r="149" spans="1:6" ht="25.5">
      <c r="A149" s="7"/>
      <c r="B149" s="10" t="s">
        <v>71</v>
      </c>
      <c r="C149" s="823"/>
      <c r="D149" s="9"/>
      <c r="E149" s="76"/>
      <c r="F149" s="425"/>
    </row>
    <row r="150" spans="1:6" ht="12.95" customHeight="1">
      <c r="A150" s="7"/>
      <c r="B150" s="11"/>
      <c r="C150" s="823"/>
      <c r="D150" s="9"/>
      <c r="E150" s="76"/>
      <c r="F150" s="425"/>
    </row>
    <row r="151" spans="1:6" ht="12.95" customHeight="1">
      <c r="A151" s="7" t="s">
        <v>15</v>
      </c>
      <c r="B151" s="11" t="s">
        <v>78</v>
      </c>
      <c r="C151" s="823">
        <f>0.5*C145</f>
        <v>225</v>
      </c>
      <c r="D151" s="9" t="s">
        <v>22</v>
      </c>
      <c r="E151" s="674"/>
      <c r="F151" s="425"/>
    </row>
    <row r="152" spans="1:6" ht="12.95" customHeight="1">
      <c r="A152" s="7"/>
      <c r="B152" s="11"/>
      <c r="C152" s="823"/>
      <c r="D152" s="9"/>
      <c r="E152" s="674"/>
      <c r="F152" s="425"/>
    </row>
    <row r="153" spans="1:6" ht="25.5">
      <c r="A153" s="7"/>
      <c r="B153" s="10" t="s">
        <v>113</v>
      </c>
      <c r="C153" s="863"/>
      <c r="D153" s="424"/>
      <c r="E153" s="81"/>
      <c r="F153" s="425"/>
    </row>
    <row r="154" spans="1:6" ht="12.95" customHeight="1">
      <c r="A154" s="7"/>
      <c r="B154" s="11"/>
      <c r="C154" s="863"/>
      <c r="D154" s="424"/>
      <c r="E154" s="81"/>
      <c r="F154" s="425"/>
    </row>
    <row r="155" spans="1:6" ht="12.95" customHeight="1">
      <c r="A155" s="7" t="s">
        <v>17</v>
      </c>
      <c r="B155" s="11" t="s">
        <v>114</v>
      </c>
      <c r="C155" s="863">
        <f>C151</f>
        <v>225</v>
      </c>
      <c r="D155" s="424" t="s">
        <v>22</v>
      </c>
      <c r="E155" s="675"/>
      <c r="F155" s="425"/>
    </row>
    <row r="156" spans="1:6" ht="12.95" customHeight="1">
      <c r="A156" s="7"/>
      <c r="B156" s="11"/>
      <c r="C156" s="863"/>
      <c r="D156" s="424"/>
      <c r="E156" s="81"/>
      <c r="F156" s="425"/>
    </row>
    <row r="157" spans="1:6" ht="15" customHeight="1">
      <c r="A157" s="7"/>
      <c r="B157" s="40" t="s">
        <v>115</v>
      </c>
      <c r="C157" s="823"/>
      <c r="D157" s="9"/>
      <c r="E157" s="76"/>
      <c r="F157" s="14"/>
    </row>
    <row r="158" spans="1:6" ht="15" customHeight="1">
      <c r="A158" s="7"/>
      <c r="B158" s="11"/>
      <c r="C158" s="823"/>
      <c r="D158" s="9"/>
      <c r="E158" s="76"/>
      <c r="F158" s="14"/>
    </row>
    <row r="159" spans="1:6" ht="34.5" customHeight="1">
      <c r="A159" s="7"/>
      <c r="B159" s="40" t="s">
        <v>103</v>
      </c>
      <c r="C159" s="836"/>
      <c r="D159" s="2"/>
      <c r="E159" s="78"/>
      <c r="F159" s="425"/>
    </row>
    <row r="160" spans="1:6" ht="15" customHeight="1">
      <c r="A160" s="7"/>
      <c r="B160" s="41"/>
      <c r="C160" s="836"/>
      <c r="D160" s="2"/>
      <c r="E160" s="78"/>
      <c r="F160" s="425"/>
    </row>
    <row r="161" spans="1:6" ht="42.75" customHeight="1">
      <c r="A161" s="7" t="s">
        <v>18</v>
      </c>
      <c r="B161" s="41" t="s">
        <v>116</v>
      </c>
      <c r="C161" s="836">
        <f>workings!E15</f>
        <v>268.8</v>
      </c>
      <c r="D161" s="2" t="s">
        <v>22</v>
      </c>
      <c r="E161" s="676"/>
      <c r="F161" s="425"/>
    </row>
    <row r="162" spans="1:6" ht="12.95" customHeight="1">
      <c r="A162" s="7"/>
      <c r="B162" s="98"/>
      <c r="C162" s="823"/>
      <c r="D162" s="9"/>
      <c r="E162" s="76"/>
      <c r="F162" s="14"/>
    </row>
    <row r="163" spans="1:6" ht="12.95" customHeight="1">
      <c r="A163" s="7"/>
      <c r="B163" s="98"/>
      <c r="C163" s="823"/>
      <c r="D163" s="9"/>
      <c r="E163" s="76"/>
      <c r="F163" s="14"/>
    </row>
    <row r="164" spans="1:6" ht="12.95" customHeight="1">
      <c r="A164" s="7"/>
      <c r="B164" s="98"/>
      <c r="C164" s="823"/>
      <c r="D164" s="9"/>
      <c r="E164" s="76"/>
      <c r="F164" s="14"/>
    </row>
    <row r="165" spans="1:6" ht="12.95" customHeight="1">
      <c r="A165" s="7"/>
      <c r="B165" s="98"/>
      <c r="C165" s="823"/>
      <c r="D165" s="9"/>
      <c r="E165" s="76"/>
      <c r="F165" s="14"/>
    </row>
    <row r="166" spans="1:6" s="94" customFormat="1" ht="17.25" customHeight="1" thickBot="1">
      <c r="A166" s="275"/>
      <c r="B166" s="952" t="s">
        <v>126</v>
      </c>
      <c r="C166" s="952"/>
      <c r="D166" s="952"/>
      <c r="E166" s="952"/>
      <c r="F166" s="677"/>
    </row>
    <row r="167" spans="1:6" ht="12.95" customHeight="1" thickTop="1">
      <c r="A167" s="24"/>
      <c r="B167" s="968"/>
      <c r="C167" s="968"/>
      <c r="D167" s="968"/>
      <c r="E167" s="968"/>
      <c r="F167" s="26"/>
    </row>
    <row r="168" spans="1:6" ht="12.95" customHeight="1">
      <c r="A168" s="36"/>
      <c r="B168" s="263"/>
      <c r="C168" s="846"/>
      <c r="D168" s="37"/>
      <c r="E168" s="80"/>
      <c r="F168" s="445"/>
    </row>
    <row r="169" spans="1:6" ht="12.95" customHeight="1">
      <c r="A169" s="36"/>
      <c r="B169" s="263"/>
      <c r="D169" s="37"/>
      <c r="E169" s="80"/>
      <c r="F169" s="445"/>
    </row>
    <row r="170" spans="1:6" ht="25.5" customHeight="1">
      <c r="A170" s="123" t="s">
        <v>0</v>
      </c>
      <c r="B170" s="123" t="s">
        <v>1</v>
      </c>
      <c r="C170" s="861" t="s">
        <v>2</v>
      </c>
      <c r="D170" s="123" t="s">
        <v>3</v>
      </c>
      <c r="E170" s="95" t="s">
        <v>120</v>
      </c>
      <c r="F170" s="96" t="s">
        <v>119</v>
      </c>
    </row>
    <row r="171" spans="1:6" ht="12.95" customHeight="1">
      <c r="A171" s="7"/>
      <c r="B171" s="11"/>
      <c r="C171" s="823"/>
      <c r="D171" s="9"/>
      <c r="E171" s="76"/>
      <c r="F171" s="14"/>
    </row>
    <row r="172" spans="1:6" ht="12.95" customHeight="1">
      <c r="A172" s="8"/>
      <c r="B172" s="8"/>
      <c r="C172" s="823"/>
      <c r="D172" s="8"/>
      <c r="E172" s="8"/>
      <c r="F172" s="446"/>
    </row>
    <row r="173" spans="1:6" ht="12.95" customHeight="1">
      <c r="A173" s="7"/>
      <c r="B173" s="27"/>
      <c r="C173" s="824"/>
      <c r="D173" s="18"/>
      <c r="E173" s="76"/>
      <c r="F173" s="14"/>
    </row>
    <row r="174" spans="1:6" ht="12.95" customHeight="1">
      <c r="A174" s="53"/>
      <c r="B174" s="27" t="s">
        <v>33</v>
      </c>
      <c r="C174" s="865"/>
      <c r="D174" s="435"/>
      <c r="E174" s="85"/>
      <c r="F174" s="395"/>
    </row>
    <row r="175" spans="1:6" ht="12.95" customHeight="1">
      <c r="A175" s="53"/>
      <c r="B175" s="27"/>
      <c r="C175" s="865"/>
      <c r="D175" s="435"/>
      <c r="E175" s="85"/>
      <c r="F175" s="395"/>
    </row>
    <row r="176" spans="1:6" ht="12.95" customHeight="1">
      <c r="A176" s="53"/>
      <c r="B176" s="27"/>
      <c r="C176" s="865"/>
      <c r="D176" s="435"/>
      <c r="E176" s="85"/>
      <c r="F176" s="395"/>
    </row>
    <row r="177" spans="1:6" ht="12.95" customHeight="1">
      <c r="A177" s="53"/>
      <c r="B177" s="447" t="s">
        <v>298</v>
      </c>
      <c r="C177" s="865"/>
      <c r="D177" s="435"/>
      <c r="E177" s="85"/>
      <c r="F177" s="395"/>
    </row>
    <row r="178" spans="1:6" ht="12.95" customHeight="1">
      <c r="A178" s="53"/>
      <c r="B178" s="447"/>
      <c r="C178" s="865"/>
      <c r="D178" s="435"/>
      <c r="E178" s="85"/>
      <c r="F178" s="395"/>
    </row>
    <row r="179" spans="1:6" ht="12.95" customHeight="1">
      <c r="A179" s="53"/>
      <c r="B179" s="447"/>
      <c r="C179" s="865"/>
      <c r="D179" s="435"/>
      <c r="E179" s="85"/>
      <c r="F179" s="395"/>
    </row>
    <row r="180" spans="1:6" ht="12.95" customHeight="1">
      <c r="A180" s="53"/>
      <c r="B180" s="447" t="s">
        <v>861</v>
      </c>
      <c r="C180" s="865"/>
      <c r="D180" s="435"/>
      <c r="E180" s="85"/>
      <c r="F180" s="395"/>
    </row>
    <row r="181" spans="1:6" ht="12.95" customHeight="1">
      <c r="A181" s="53"/>
      <c r="B181" s="447"/>
      <c r="C181" s="865"/>
      <c r="D181" s="435"/>
      <c r="E181" s="85"/>
      <c r="F181" s="395"/>
    </row>
    <row r="182" spans="1:6" ht="12.95" customHeight="1">
      <c r="A182" s="53"/>
      <c r="B182" s="447"/>
      <c r="C182" s="838"/>
      <c r="D182" s="56"/>
      <c r="E182" s="85"/>
      <c r="F182" s="395"/>
    </row>
    <row r="183" spans="1:6" ht="12.95" customHeight="1">
      <c r="A183" s="53"/>
      <c r="B183" s="447" t="s">
        <v>299</v>
      </c>
      <c r="C183" s="838"/>
      <c r="D183" s="56"/>
      <c r="E183" s="85"/>
      <c r="F183" s="395"/>
    </row>
    <row r="184" spans="1:6" ht="12.95" customHeight="1">
      <c r="A184" s="53"/>
      <c r="B184" s="447"/>
      <c r="C184" s="838"/>
      <c r="D184" s="56"/>
      <c r="E184" s="85"/>
      <c r="F184" s="395"/>
    </row>
    <row r="185" spans="1:6" ht="12.95" customHeight="1">
      <c r="A185" s="53"/>
      <c r="B185" s="447"/>
      <c r="C185" s="838"/>
      <c r="D185" s="56"/>
      <c r="E185" s="85"/>
      <c r="F185" s="395"/>
    </row>
    <row r="186" spans="1:6" ht="12.95" customHeight="1">
      <c r="A186" s="53"/>
      <c r="B186" s="447" t="s">
        <v>862</v>
      </c>
      <c r="C186" s="838"/>
      <c r="D186" s="56"/>
      <c r="E186" s="85"/>
      <c r="F186" s="395"/>
    </row>
    <row r="187" spans="1:6" ht="12.95" customHeight="1">
      <c r="A187" s="53"/>
      <c r="B187" s="447"/>
      <c r="C187" s="838"/>
      <c r="D187" s="56"/>
      <c r="E187" s="85"/>
      <c r="F187" s="395"/>
    </row>
    <row r="188" spans="1:6" ht="12.95" customHeight="1">
      <c r="A188" s="53"/>
      <c r="B188" s="447"/>
      <c r="C188" s="838"/>
      <c r="D188" s="56"/>
      <c r="E188" s="85"/>
      <c r="F188" s="395"/>
    </row>
    <row r="189" spans="1:6" ht="12.95" customHeight="1">
      <c r="A189" s="53"/>
      <c r="B189" s="447"/>
      <c r="C189" s="838"/>
      <c r="D189" s="56"/>
      <c r="E189" s="85"/>
      <c r="F189" s="395"/>
    </row>
    <row r="190" spans="1:6" ht="12.95" customHeight="1">
      <c r="A190" s="53"/>
      <c r="B190" s="447"/>
      <c r="C190" s="838"/>
      <c r="D190" s="56"/>
      <c r="E190" s="85"/>
      <c r="F190" s="395"/>
    </row>
    <row r="191" spans="1:6" ht="12.95" customHeight="1">
      <c r="A191" s="53"/>
      <c r="B191" s="447"/>
      <c r="C191" s="838"/>
      <c r="D191" s="56"/>
      <c r="E191" s="85"/>
      <c r="F191" s="395"/>
    </row>
    <row r="192" spans="1:6" ht="12.95" customHeight="1">
      <c r="A192" s="7"/>
      <c r="B192" s="33"/>
      <c r="C192" s="823"/>
      <c r="D192" s="9"/>
      <c r="E192" s="76"/>
      <c r="F192" s="14"/>
    </row>
    <row r="193" spans="1:6" ht="12.95" customHeight="1">
      <c r="A193" s="7"/>
      <c r="B193" s="33"/>
      <c r="C193" s="823"/>
      <c r="D193" s="9"/>
      <c r="E193" s="76"/>
      <c r="F193" s="14"/>
    </row>
    <row r="194" spans="1:6" ht="12.95" customHeight="1">
      <c r="A194" s="7"/>
      <c r="B194" s="33"/>
      <c r="C194" s="823"/>
      <c r="D194" s="9"/>
      <c r="E194" s="76"/>
      <c r="F194" s="14"/>
    </row>
    <row r="195" spans="1:6" ht="12.95" customHeight="1">
      <c r="A195" s="7"/>
      <c r="B195" s="33"/>
      <c r="C195" s="823"/>
      <c r="D195" s="9"/>
      <c r="E195" s="76"/>
      <c r="F195" s="14"/>
    </row>
    <row r="196" spans="1:6" ht="12.95" customHeight="1">
      <c r="A196" s="7"/>
      <c r="B196" s="33"/>
      <c r="C196" s="823"/>
      <c r="D196" s="9"/>
      <c r="E196" s="76"/>
      <c r="F196" s="14"/>
    </row>
    <row r="197" spans="1:6" ht="12.95" customHeight="1">
      <c r="A197" s="7"/>
      <c r="B197" s="33"/>
      <c r="C197" s="823"/>
      <c r="D197" s="9"/>
      <c r="E197" s="76"/>
      <c r="F197" s="14"/>
    </row>
    <row r="198" spans="1:6" ht="12.95" customHeight="1">
      <c r="A198" s="7"/>
      <c r="B198" s="33"/>
      <c r="C198" s="823"/>
      <c r="D198" s="9"/>
      <c r="E198" s="76"/>
      <c r="F198" s="14"/>
    </row>
    <row r="199" spans="1:6" ht="12.95" customHeight="1">
      <c r="A199" s="7"/>
      <c r="B199" s="33"/>
      <c r="C199" s="823"/>
      <c r="D199" s="9"/>
      <c r="E199" s="76"/>
      <c r="F199" s="14"/>
    </row>
    <row r="200" spans="1:6" ht="12.95" customHeight="1">
      <c r="A200" s="7"/>
      <c r="B200" s="33"/>
      <c r="C200" s="823"/>
      <c r="D200" s="9"/>
      <c r="E200" s="76"/>
      <c r="F200" s="14"/>
    </row>
    <row r="201" spans="1:6" ht="12.95" customHeight="1">
      <c r="A201" s="7"/>
      <c r="B201" s="33"/>
      <c r="C201" s="823"/>
      <c r="D201" s="9"/>
      <c r="E201" s="76"/>
      <c r="F201" s="14"/>
    </row>
    <row r="202" spans="1:6" ht="12.95" customHeight="1">
      <c r="A202" s="7"/>
      <c r="B202" s="33"/>
      <c r="C202" s="823"/>
      <c r="D202" s="9"/>
      <c r="E202" s="76"/>
      <c r="F202" s="14"/>
    </row>
    <row r="203" spans="1:6" ht="12.95" customHeight="1">
      <c r="A203" s="7"/>
      <c r="B203" s="33"/>
      <c r="C203" s="823"/>
      <c r="D203" s="9"/>
      <c r="E203" s="76"/>
      <c r="F203" s="14"/>
    </row>
    <row r="204" spans="1:6" ht="12.95" customHeight="1">
      <c r="A204" s="7"/>
      <c r="B204" s="33"/>
      <c r="C204" s="823"/>
      <c r="D204" s="9"/>
      <c r="E204" s="76"/>
      <c r="F204" s="14"/>
    </row>
    <row r="205" spans="1:6" ht="12.95" customHeight="1">
      <c r="A205" s="7"/>
      <c r="B205" s="33"/>
      <c r="C205" s="823"/>
      <c r="D205" s="9"/>
      <c r="E205" s="76"/>
      <c r="F205" s="14"/>
    </row>
    <row r="206" spans="1:6" ht="12.95" customHeight="1">
      <c r="A206" s="7"/>
      <c r="B206" s="33"/>
      <c r="C206" s="823"/>
      <c r="D206" s="9"/>
      <c r="E206" s="76"/>
      <c r="F206" s="14"/>
    </row>
    <row r="207" spans="1:6" ht="12.95" customHeight="1">
      <c r="A207" s="7"/>
      <c r="B207" s="33"/>
      <c r="C207" s="823"/>
      <c r="D207" s="9"/>
      <c r="E207" s="76"/>
      <c r="F207" s="14"/>
    </row>
    <row r="208" spans="1:6" ht="12.95" customHeight="1">
      <c r="A208" s="7"/>
      <c r="B208" s="33"/>
      <c r="C208" s="823"/>
      <c r="D208" s="9"/>
      <c r="E208" s="76"/>
      <c r="F208" s="14"/>
    </row>
    <row r="209" spans="1:6" ht="12.95" customHeight="1">
      <c r="A209" s="7"/>
      <c r="B209" s="33" t="s">
        <v>872</v>
      </c>
      <c r="C209" s="823"/>
      <c r="D209" s="9"/>
      <c r="E209" s="76"/>
      <c r="F209" s="14"/>
    </row>
    <row r="210" spans="1:6" ht="12.95" customHeight="1">
      <c r="A210" s="7"/>
      <c r="B210" s="33"/>
      <c r="C210" s="823"/>
      <c r="D210" s="9"/>
      <c r="E210" s="76"/>
      <c r="F210" s="14"/>
    </row>
    <row r="211" spans="1:6" ht="12.95" customHeight="1">
      <c r="A211" s="7"/>
      <c r="B211" s="33"/>
      <c r="C211" s="823"/>
      <c r="D211" s="9"/>
      <c r="E211" s="76"/>
      <c r="F211" s="14"/>
    </row>
    <row r="212" spans="1:6" ht="12.95" customHeight="1">
      <c r="A212" s="7"/>
      <c r="B212" s="33"/>
      <c r="C212" s="823"/>
      <c r="D212" s="9"/>
      <c r="E212" s="76"/>
      <c r="F212" s="14"/>
    </row>
    <row r="213" spans="1:6" ht="12.95" customHeight="1">
      <c r="A213" s="7"/>
      <c r="B213" s="33"/>
      <c r="C213" s="823"/>
      <c r="D213" s="9"/>
      <c r="E213" s="76"/>
      <c r="F213" s="14"/>
    </row>
    <row r="214" spans="1:6" ht="12.95" customHeight="1">
      <c r="A214" s="7"/>
      <c r="B214" s="33"/>
      <c r="C214" s="823"/>
      <c r="D214" s="9"/>
      <c r="E214" s="76"/>
      <c r="F214" s="395"/>
    </row>
    <row r="215" spans="1:6" ht="12.95" customHeight="1">
      <c r="A215" s="7"/>
      <c r="B215" s="98"/>
      <c r="C215" s="823"/>
      <c r="D215" s="9"/>
      <c r="E215" s="76"/>
      <c r="F215" s="395"/>
    </row>
    <row r="216" spans="1:6" ht="12.95" customHeight="1">
      <c r="A216" s="7"/>
      <c r="B216" s="98"/>
      <c r="C216" s="823"/>
      <c r="D216" s="9"/>
      <c r="E216" s="76"/>
      <c r="F216" s="395"/>
    </row>
    <row r="217" spans="1:6" ht="12.95" customHeight="1">
      <c r="A217" s="7"/>
      <c r="B217" s="98"/>
      <c r="C217" s="823"/>
      <c r="D217" s="9"/>
      <c r="E217" s="76"/>
      <c r="F217" s="395"/>
    </row>
    <row r="218" spans="1:6" ht="23.25" customHeight="1" thickBot="1">
      <c r="A218" s="124"/>
      <c r="B218" s="952" t="s">
        <v>124</v>
      </c>
      <c r="C218" s="952"/>
      <c r="D218" s="952"/>
      <c r="E218" s="952"/>
      <c r="F218" s="668"/>
    </row>
    <row r="219" spans="1:6" ht="12.95" customHeight="1" thickTop="1">
      <c r="A219" s="24"/>
      <c r="B219" s="957"/>
      <c r="C219" s="958"/>
      <c r="D219" s="958"/>
      <c r="E219" s="959"/>
      <c r="F219" s="26"/>
    </row>
    <row r="220" spans="1:6" ht="12.95" customHeight="1">
      <c r="A220" s="36"/>
      <c r="B220" s="448"/>
      <c r="C220" s="869"/>
      <c r="D220" s="448"/>
      <c r="E220" s="448"/>
      <c r="F220" s="449"/>
    </row>
    <row r="221" spans="1:6" ht="12.95" customHeight="1">
      <c r="A221" s="36"/>
      <c r="B221" s="448"/>
      <c r="C221" s="870"/>
      <c r="D221" s="448"/>
      <c r="E221" s="448"/>
      <c r="F221" s="449"/>
    </row>
    <row r="222" spans="1:6" ht="19.5" customHeight="1">
      <c r="A222" s="369" t="s">
        <v>0</v>
      </c>
      <c r="B222" s="450" t="s">
        <v>1</v>
      </c>
      <c r="C222" s="861" t="s">
        <v>2</v>
      </c>
      <c r="D222" s="450" t="s">
        <v>3</v>
      </c>
      <c r="E222" s="278" t="s">
        <v>4</v>
      </c>
      <c r="F222" s="372" t="s">
        <v>5</v>
      </c>
    </row>
    <row r="223" spans="1:6" ht="12.95" customHeight="1">
      <c r="A223" s="7"/>
      <c r="B223" s="27" t="s">
        <v>59</v>
      </c>
      <c r="C223" s="824"/>
      <c r="D223" s="18"/>
      <c r="E223" s="76"/>
      <c r="F223" s="395"/>
    </row>
    <row r="224" spans="1:6" ht="12.95" customHeight="1">
      <c r="A224" s="7"/>
      <c r="B224" s="27"/>
      <c r="C224" s="824"/>
      <c r="D224" s="18"/>
      <c r="E224" s="76"/>
      <c r="F224" s="395"/>
    </row>
    <row r="225" spans="1:6" ht="12.95" customHeight="1">
      <c r="A225" s="7"/>
      <c r="B225" s="27" t="s">
        <v>37</v>
      </c>
      <c r="C225" s="824"/>
      <c r="D225" s="18"/>
      <c r="E225" s="76"/>
      <c r="F225" s="395"/>
    </row>
    <row r="226" spans="1:6" ht="12.95" customHeight="1">
      <c r="A226" s="7"/>
      <c r="B226" s="27"/>
      <c r="C226" s="824"/>
      <c r="D226" s="18"/>
      <c r="E226" s="76"/>
      <c r="F226" s="395"/>
    </row>
    <row r="227" spans="1:6" ht="25.5">
      <c r="A227" s="7"/>
      <c r="B227" s="27" t="s">
        <v>885</v>
      </c>
      <c r="C227" s="824"/>
      <c r="D227" s="18"/>
      <c r="E227" s="76"/>
      <c r="F227" s="395"/>
    </row>
    <row r="228" spans="1:6" ht="10.5" customHeight="1">
      <c r="A228" s="7"/>
      <c r="B228" s="27"/>
      <c r="C228" s="824"/>
      <c r="D228" s="18"/>
      <c r="E228" s="76"/>
      <c r="F228" s="14"/>
    </row>
    <row r="229" spans="1:6" ht="12.95" customHeight="1">
      <c r="A229" s="7" t="s">
        <v>6</v>
      </c>
      <c r="B229" s="33" t="s">
        <v>38</v>
      </c>
      <c r="C229" s="824">
        <v>160</v>
      </c>
      <c r="D229" s="18" t="s">
        <v>23</v>
      </c>
      <c r="E229" s="76"/>
      <c r="F229" s="425"/>
    </row>
    <row r="230" spans="1:6" ht="12.95" customHeight="1">
      <c r="A230" s="7"/>
      <c r="B230" s="33"/>
      <c r="C230" s="824"/>
      <c r="D230" s="18"/>
      <c r="E230" s="76"/>
      <c r="F230" s="425"/>
    </row>
    <row r="231" spans="1:6" ht="12.95" customHeight="1">
      <c r="A231" s="7" t="s">
        <v>9</v>
      </c>
      <c r="B231" s="33" t="s">
        <v>118</v>
      </c>
      <c r="C231" s="824">
        <v>217</v>
      </c>
      <c r="D231" s="18" t="s">
        <v>23</v>
      </c>
      <c r="E231" s="76"/>
      <c r="F231" s="425"/>
    </row>
    <row r="232" spans="1:6" ht="12.95" customHeight="1">
      <c r="A232" s="7"/>
      <c r="B232" s="33"/>
      <c r="C232" s="824"/>
      <c r="D232" s="18"/>
      <c r="E232" s="76"/>
      <c r="F232" s="425"/>
    </row>
    <row r="233" spans="1:6" ht="12.95" customHeight="1">
      <c r="A233" s="7" t="s">
        <v>10</v>
      </c>
      <c r="B233" s="33" t="s">
        <v>874</v>
      </c>
      <c r="C233" s="824">
        <v>36</v>
      </c>
      <c r="D233" s="18" t="s">
        <v>23</v>
      </c>
      <c r="E233" s="76"/>
      <c r="F233" s="425"/>
    </row>
    <row r="234" spans="1:6" ht="12.95" customHeight="1">
      <c r="A234" s="7"/>
      <c r="B234" s="33"/>
      <c r="C234" s="824"/>
      <c r="D234" s="18"/>
      <c r="E234" s="76"/>
      <c r="F234" s="425"/>
    </row>
    <row r="235" spans="1:6" ht="27" customHeight="1">
      <c r="A235" s="7" t="s">
        <v>11</v>
      </c>
      <c r="B235" s="33" t="s">
        <v>233</v>
      </c>
      <c r="C235" s="824">
        <v>3650</v>
      </c>
      <c r="D235" s="18" t="s">
        <v>22</v>
      </c>
      <c r="E235" s="76"/>
      <c r="F235" s="425"/>
    </row>
    <row r="236" spans="1:6" ht="12.95" customHeight="1">
      <c r="A236" s="7"/>
      <c r="B236" s="33"/>
      <c r="C236" s="824"/>
      <c r="D236" s="18"/>
      <c r="E236" s="76"/>
      <c r="F236" s="425"/>
    </row>
    <row r="237" spans="1:6" ht="27.75" customHeight="1">
      <c r="A237" s="7"/>
      <c r="B237" s="27" t="s">
        <v>1040</v>
      </c>
      <c r="C237" s="824"/>
      <c r="D237" s="18"/>
      <c r="E237" s="76"/>
      <c r="F237" s="425"/>
    </row>
    <row r="238" spans="1:6">
      <c r="A238" s="7"/>
      <c r="B238" s="27"/>
      <c r="C238" s="824"/>
      <c r="D238" s="18"/>
      <c r="E238" s="76"/>
      <c r="F238" s="425"/>
    </row>
    <row r="239" spans="1:6" ht="25.5">
      <c r="A239" s="189" t="s">
        <v>12</v>
      </c>
      <c r="B239" s="195" t="s">
        <v>1041</v>
      </c>
      <c r="C239" s="864">
        <f>C233*100</f>
        <v>3600</v>
      </c>
      <c r="D239" s="192" t="s">
        <v>128</v>
      </c>
      <c r="E239" s="193"/>
      <c r="F239" s="434"/>
    </row>
    <row r="240" spans="1:6">
      <c r="A240" s="7"/>
      <c r="B240" s="27"/>
      <c r="C240" s="824"/>
      <c r="D240" s="18"/>
      <c r="E240" s="76"/>
      <c r="F240" s="425"/>
    </row>
    <row r="241" spans="1:6">
      <c r="A241" s="7" t="s">
        <v>13</v>
      </c>
      <c r="B241" s="33" t="s">
        <v>227</v>
      </c>
      <c r="C241" s="824">
        <v>27500</v>
      </c>
      <c r="D241" s="18" t="s">
        <v>30</v>
      </c>
      <c r="E241" s="76"/>
      <c r="F241" s="425"/>
    </row>
    <row r="242" spans="1:6" ht="12.95" customHeight="1">
      <c r="A242" s="7"/>
      <c r="B242" s="27"/>
      <c r="C242" s="824"/>
      <c r="D242" s="18"/>
      <c r="E242" s="76"/>
      <c r="F242" s="425"/>
    </row>
    <row r="243" spans="1:6" ht="12.95" customHeight="1">
      <c r="A243" s="7" t="s">
        <v>14</v>
      </c>
      <c r="B243" s="33" t="s">
        <v>230</v>
      </c>
      <c r="C243" s="824">
        <v>2900</v>
      </c>
      <c r="D243" s="18" t="s">
        <v>30</v>
      </c>
      <c r="E243" s="76"/>
      <c r="F243" s="425"/>
    </row>
    <row r="244" spans="1:6" ht="12.95" customHeight="1">
      <c r="A244" s="7"/>
      <c r="B244" s="33"/>
      <c r="C244" s="824"/>
      <c r="D244" s="18"/>
      <c r="E244" s="76"/>
      <c r="F244" s="425"/>
    </row>
    <row r="245" spans="1:6" ht="12.95" customHeight="1">
      <c r="A245" s="7" t="s">
        <v>15</v>
      </c>
      <c r="B245" s="33" t="s">
        <v>86</v>
      </c>
      <c r="C245" s="824">
        <v>8800</v>
      </c>
      <c r="D245" s="18" t="s">
        <v>30</v>
      </c>
      <c r="E245" s="76"/>
      <c r="F245" s="425"/>
    </row>
    <row r="246" spans="1:6" ht="12.95" customHeight="1">
      <c r="A246" s="7"/>
      <c r="B246" s="27"/>
      <c r="C246" s="824"/>
      <c r="D246" s="18"/>
      <c r="E246" s="76"/>
      <c r="F246" s="425"/>
    </row>
    <row r="247" spans="1:6" ht="12.95" customHeight="1">
      <c r="A247" s="7" t="s">
        <v>17</v>
      </c>
      <c r="B247" s="33" t="s">
        <v>79</v>
      </c>
      <c r="C247" s="824">
        <v>7350</v>
      </c>
      <c r="D247" s="18" t="s">
        <v>30</v>
      </c>
      <c r="E247" s="76"/>
      <c r="F247" s="425"/>
    </row>
    <row r="248" spans="1:6" ht="12.95" customHeight="1">
      <c r="A248" s="7"/>
      <c r="B248" s="33"/>
      <c r="C248" s="824"/>
      <c r="D248" s="18"/>
      <c r="E248" s="76"/>
      <c r="F248" s="425"/>
    </row>
    <row r="249" spans="1:6" ht="40.5" customHeight="1">
      <c r="A249" s="7"/>
      <c r="B249" s="27" t="s">
        <v>130</v>
      </c>
      <c r="C249" s="824"/>
      <c r="D249" s="18"/>
      <c r="E249" s="76"/>
      <c r="F249" s="425"/>
    </row>
    <row r="250" spans="1:6" ht="12.95" customHeight="1">
      <c r="A250" s="7"/>
      <c r="B250" s="27"/>
      <c r="C250" s="824"/>
      <c r="D250" s="18"/>
      <c r="E250" s="76"/>
      <c r="F250" s="425"/>
    </row>
    <row r="251" spans="1:6" ht="12.95" customHeight="1">
      <c r="A251" s="7" t="s">
        <v>18</v>
      </c>
      <c r="B251" s="33" t="s">
        <v>131</v>
      </c>
      <c r="C251" s="824">
        <f>C235</f>
        <v>3650</v>
      </c>
      <c r="D251" s="18" t="s">
        <v>121</v>
      </c>
      <c r="E251" s="76"/>
      <c r="F251" s="425"/>
    </row>
    <row r="252" spans="1:6" ht="12.95" customHeight="1">
      <c r="A252" s="7"/>
      <c r="B252" s="33"/>
      <c r="C252" s="824"/>
      <c r="D252" s="18"/>
      <c r="E252" s="76"/>
      <c r="F252" s="425"/>
    </row>
    <row r="253" spans="1:6" ht="12.95" customHeight="1">
      <c r="A253" s="7"/>
      <c r="B253" s="27" t="s">
        <v>226</v>
      </c>
      <c r="C253" s="824"/>
      <c r="D253" s="18"/>
      <c r="E253" s="76"/>
      <c r="F253" s="425"/>
    </row>
    <row r="254" spans="1:6" ht="12.95" customHeight="1">
      <c r="A254" s="7"/>
      <c r="B254" s="27"/>
      <c r="C254" s="823"/>
      <c r="D254" s="9"/>
      <c r="E254" s="76"/>
      <c r="F254" s="425"/>
    </row>
    <row r="255" spans="1:6" ht="12.95" customHeight="1">
      <c r="A255" s="7" t="s">
        <v>19</v>
      </c>
      <c r="B255" s="33" t="s">
        <v>81</v>
      </c>
      <c r="C255" s="823">
        <v>850</v>
      </c>
      <c r="D255" s="9" t="s">
        <v>22</v>
      </c>
      <c r="E255" s="76"/>
      <c r="F255" s="425"/>
    </row>
    <row r="256" spans="1:6" ht="12.95" customHeight="1">
      <c r="A256" s="7"/>
      <c r="B256" s="33"/>
      <c r="C256" s="823"/>
      <c r="D256" s="9"/>
      <c r="E256" s="76"/>
      <c r="F256" s="425"/>
    </row>
    <row r="257" spans="1:6" ht="12.95" customHeight="1">
      <c r="A257" s="7" t="s">
        <v>20</v>
      </c>
      <c r="B257" s="33" t="s">
        <v>111</v>
      </c>
      <c r="C257" s="823">
        <v>120</v>
      </c>
      <c r="D257" s="9" t="s">
        <v>22</v>
      </c>
      <c r="E257" s="76"/>
      <c r="F257" s="425"/>
    </row>
    <row r="258" spans="1:6" ht="12.95" customHeight="1">
      <c r="A258" s="7"/>
      <c r="B258" s="33"/>
      <c r="C258" s="823"/>
      <c r="D258" s="9"/>
      <c r="E258" s="76"/>
      <c r="F258" s="425"/>
    </row>
    <row r="259" spans="1:6" ht="17.25" customHeight="1">
      <c r="A259" s="9" t="s">
        <v>32</v>
      </c>
      <c r="B259" s="8" t="s">
        <v>875</v>
      </c>
      <c r="C259" s="823">
        <v>180</v>
      </c>
      <c r="D259" s="9" t="s">
        <v>22</v>
      </c>
      <c r="E259" s="76"/>
      <c r="F259" s="425"/>
    </row>
    <row r="260" spans="1:6">
      <c r="A260" s="8"/>
      <c r="B260" s="8"/>
      <c r="C260" s="823"/>
      <c r="D260" s="9"/>
      <c r="E260" s="76"/>
      <c r="F260" s="425"/>
    </row>
    <row r="261" spans="1:6">
      <c r="A261" s="8"/>
      <c r="B261" s="8"/>
      <c r="C261" s="823"/>
      <c r="D261" s="9"/>
      <c r="E261" s="76"/>
      <c r="F261" s="425"/>
    </row>
    <row r="262" spans="1:6">
      <c r="A262" s="8"/>
      <c r="B262" s="8"/>
      <c r="C262" s="823"/>
      <c r="D262" s="9"/>
      <c r="E262" s="76"/>
      <c r="F262" s="425"/>
    </row>
    <row r="263" spans="1:6">
      <c r="A263" s="7"/>
      <c r="B263" s="33"/>
      <c r="C263" s="823"/>
      <c r="D263" s="9"/>
      <c r="E263" s="76"/>
      <c r="F263" s="425"/>
    </row>
    <row r="264" spans="1:6">
      <c r="A264" s="7"/>
      <c r="B264" s="33"/>
      <c r="C264" s="823"/>
      <c r="D264" s="9"/>
      <c r="E264" s="76"/>
      <c r="F264" s="425"/>
    </row>
    <row r="265" spans="1:6" ht="13.5" thickBot="1">
      <c r="A265" s="124"/>
      <c r="B265" s="969" t="s">
        <v>126</v>
      </c>
      <c r="C265" s="970"/>
      <c r="D265" s="971"/>
      <c r="E265" s="451"/>
      <c r="F265" s="673"/>
    </row>
    <row r="266" spans="1:6" ht="13.5" thickTop="1">
      <c r="A266" s="24"/>
      <c r="B266" s="972"/>
      <c r="C266" s="973"/>
      <c r="D266" s="974"/>
      <c r="E266" s="75"/>
      <c r="F266" s="65"/>
    </row>
    <row r="267" spans="1:6">
      <c r="A267" s="36"/>
      <c r="B267" s="452"/>
      <c r="D267" s="37"/>
      <c r="E267" s="80"/>
      <c r="F267" s="444"/>
    </row>
    <row r="268" spans="1:6">
      <c r="A268" s="36"/>
      <c r="B268" s="452"/>
      <c r="D268" s="37"/>
      <c r="E268" s="80"/>
      <c r="F268" s="444"/>
    </row>
    <row r="269" spans="1:6">
      <c r="A269" s="46"/>
      <c r="B269" s="20"/>
      <c r="C269" s="827"/>
      <c r="D269" s="47"/>
      <c r="E269" s="83"/>
      <c r="F269" s="48"/>
    </row>
    <row r="270" spans="1:6">
      <c r="A270" s="636" t="s">
        <v>0</v>
      </c>
      <c r="B270" s="25" t="s">
        <v>1</v>
      </c>
      <c r="C270" s="828" t="s">
        <v>2</v>
      </c>
      <c r="D270" s="643" t="s">
        <v>3</v>
      </c>
      <c r="E270" s="84" t="s">
        <v>4</v>
      </c>
      <c r="F270" s="49" t="s">
        <v>5</v>
      </c>
    </row>
    <row r="271" spans="1:6">
      <c r="A271" s="7"/>
      <c r="B271" s="33"/>
      <c r="C271" s="823"/>
      <c r="D271" s="9"/>
      <c r="E271" s="76"/>
      <c r="F271" s="453"/>
    </row>
    <row r="272" spans="1:6">
      <c r="A272" s="7" t="s">
        <v>6</v>
      </c>
      <c r="B272" s="33" t="s">
        <v>39</v>
      </c>
      <c r="C272" s="823">
        <v>2160</v>
      </c>
      <c r="D272" s="9" t="s">
        <v>22</v>
      </c>
      <c r="E272" s="76"/>
      <c r="F272" s="453"/>
    </row>
    <row r="273" spans="1:6" ht="12.95" customHeight="1">
      <c r="A273" s="7"/>
      <c r="B273" s="33"/>
      <c r="C273" s="823"/>
      <c r="D273" s="9"/>
      <c r="E273" s="76"/>
      <c r="F273" s="453"/>
    </row>
    <row r="274" spans="1:6" ht="17.25" customHeight="1">
      <c r="A274" s="7" t="s">
        <v>9</v>
      </c>
      <c r="B274" s="33" t="s">
        <v>232</v>
      </c>
      <c r="C274" s="823">
        <f>C235</f>
        <v>3650</v>
      </c>
      <c r="D274" s="9" t="s">
        <v>22</v>
      </c>
      <c r="E274" s="76"/>
      <c r="F274" s="453"/>
    </row>
    <row r="275" spans="1:6" ht="12.95" customHeight="1">
      <c r="A275" s="7"/>
      <c r="B275" s="33"/>
      <c r="C275" s="823"/>
      <c r="D275" s="9"/>
      <c r="E275" s="76"/>
      <c r="F275" s="453"/>
    </row>
    <row r="276" spans="1:6" ht="15.75" customHeight="1">
      <c r="A276" s="7" t="s">
        <v>10</v>
      </c>
      <c r="B276" s="17" t="s">
        <v>65</v>
      </c>
      <c r="C276" s="825">
        <f>C145</f>
        <v>450</v>
      </c>
      <c r="D276" s="9" t="s">
        <v>40</v>
      </c>
      <c r="E276" s="76"/>
      <c r="F276" s="453"/>
    </row>
    <row r="277" spans="1:6" ht="15.75" customHeight="1">
      <c r="A277" s="7"/>
      <c r="B277" s="17"/>
      <c r="C277" s="825"/>
      <c r="D277" s="9"/>
      <c r="E277" s="76"/>
      <c r="F277" s="453"/>
    </row>
    <row r="278" spans="1:6" ht="15.75" customHeight="1">
      <c r="A278" s="7"/>
      <c r="B278" s="17"/>
      <c r="C278" s="825"/>
      <c r="D278" s="9"/>
      <c r="E278" s="76"/>
      <c r="F278" s="453"/>
    </row>
    <row r="279" spans="1:6" ht="15.75" customHeight="1">
      <c r="A279" s="7"/>
      <c r="B279" s="17"/>
      <c r="C279" s="825"/>
      <c r="D279" s="9"/>
      <c r="E279" s="76"/>
      <c r="F279" s="453"/>
    </row>
    <row r="280" spans="1:6" s="97" customFormat="1" ht="15.75" customHeight="1" thickBot="1">
      <c r="A280" s="53"/>
      <c r="B280" s="303" t="s">
        <v>412</v>
      </c>
      <c r="C280" s="835"/>
      <c r="D280" s="56"/>
      <c r="E280" s="85"/>
      <c r="F280" s="673"/>
    </row>
    <row r="281" spans="1:6" ht="15.75" customHeight="1" thickTop="1">
      <c r="A281" s="7"/>
      <c r="B281" s="17"/>
      <c r="C281" s="825"/>
      <c r="D281" s="9"/>
      <c r="E281" s="76"/>
      <c r="F281" s="453"/>
    </row>
    <row r="282" spans="1:6" ht="15.75" customHeight="1">
      <c r="A282" s="7"/>
      <c r="B282" s="17"/>
      <c r="C282" s="825"/>
      <c r="D282" s="9"/>
      <c r="E282" s="76"/>
      <c r="F282" s="453"/>
    </row>
    <row r="283" spans="1:6" ht="15.75" customHeight="1">
      <c r="A283" s="7"/>
      <c r="B283" s="17"/>
      <c r="C283" s="825"/>
      <c r="D283" s="9"/>
      <c r="E283" s="76"/>
      <c r="F283" s="453"/>
    </row>
    <row r="284" spans="1:6" ht="15.75" customHeight="1">
      <c r="A284" s="7"/>
      <c r="B284" s="17"/>
      <c r="C284" s="825"/>
      <c r="D284" s="9"/>
      <c r="E284" s="76"/>
      <c r="F284" s="453"/>
    </row>
    <row r="285" spans="1:6" ht="15.75" customHeight="1">
      <c r="A285" s="7"/>
      <c r="B285" s="17"/>
      <c r="C285" s="825"/>
      <c r="D285" s="9"/>
      <c r="E285" s="76"/>
      <c r="F285" s="453"/>
    </row>
    <row r="286" spans="1:6" ht="15.75" customHeight="1">
      <c r="A286" s="53"/>
      <c r="B286" s="16" t="s">
        <v>33</v>
      </c>
      <c r="C286" s="835"/>
      <c r="D286" s="56"/>
      <c r="E286" s="85"/>
      <c r="F286" s="454"/>
    </row>
    <row r="287" spans="1:6" ht="15.75" customHeight="1">
      <c r="A287" s="53"/>
      <c r="B287" s="303"/>
      <c r="C287" s="835"/>
      <c r="D287" s="56"/>
      <c r="E287" s="85"/>
      <c r="F287" s="454"/>
    </row>
    <row r="288" spans="1:6" ht="15.75" customHeight="1">
      <c r="A288" s="53"/>
      <c r="B288" s="303"/>
      <c r="C288" s="835"/>
      <c r="D288" s="56"/>
      <c r="E288" s="85"/>
      <c r="F288" s="454"/>
    </row>
    <row r="289" spans="1:6" ht="15.75" customHeight="1">
      <c r="A289" s="53"/>
      <c r="B289" s="303" t="s">
        <v>876</v>
      </c>
      <c r="C289" s="835"/>
      <c r="D289" s="56"/>
      <c r="E289" s="85"/>
      <c r="F289" s="454"/>
    </row>
    <row r="290" spans="1:6" ht="15.75" customHeight="1">
      <c r="A290" s="53"/>
      <c r="B290" s="303"/>
      <c r="C290" s="835"/>
      <c r="D290" s="56"/>
      <c r="E290" s="85"/>
      <c r="F290" s="454"/>
    </row>
    <row r="291" spans="1:6" ht="15.75" customHeight="1">
      <c r="A291" s="53"/>
      <c r="B291" s="303"/>
      <c r="C291" s="835"/>
      <c r="D291" s="56"/>
      <c r="E291" s="85"/>
      <c r="F291" s="454"/>
    </row>
    <row r="292" spans="1:6" ht="15.75" customHeight="1">
      <c r="A292" s="53"/>
      <c r="B292" s="303" t="s">
        <v>35</v>
      </c>
      <c r="C292" s="835"/>
      <c r="D292" s="56"/>
      <c r="E292" s="85"/>
      <c r="F292" s="454"/>
    </row>
    <row r="293" spans="1:6" ht="15.75" customHeight="1">
      <c r="A293" s="53"/>
      <c r="B293" s="303"/>
      <c r="C293" s="835"/>
      <c r="D293" s="56"/>
      <c r="E293" s="85"/>
      <c r="F293" s="454"/>
    </row>
    <row r="294" spans="1:6" ht="15.75" customHeight="1">
      <c r="A294" s="7"/>
      <c r="B294" s="17"/>
      <c r="C294" s="825"/>
      <c r="D294" s="9"/>
      <c r="E294" s="76"/>
      <c r="F294" s="453"/>
    </row>
    <row r="295" spans="1:6" ht="15.75" customHeight="1">
      <c r="A295" s="7"/>
      <c r="B295" s="17"/>
      <c r="C295" s="825"/>
      <c r="D295" s="9"/>
      <c r="E295" s="76"/>
      <c r="F295" s="453"/>
    </row>
    <row r="296" spans="1:6" ht="15.75" customHeight="1">
      <c r="A296" s="7"/>
      <c r="B296" s="17"/>
      <c r="C296" s="825"/>
      <c r="D296" s="9"/>
      <c r="E296" s="76"/>
      <c r="F296" s="453"/>
    </row>
    <row r="297" spans="1:6" ht="15.75" customHeight="1">
      <c r="A297" s="7"/>
      <c r="B297" s="17"/>
      <c r="C297" s="825"/>
      <c r="D297" s="9"/>
      <c r="E297" s="76"/>
      <c r="F297" s="453"/>
    </row>
    <row r="298" spans="1:6" ht="15.75" customHeight="1">
      <c r="A298" s="7"/>
      <c r="B298" s="17"/>
      <c r="C298" s="825"/>
      <c r="D298" s="9"/>
      <c r="E298" s="76"/>
      <c r="F298" s="453"/>
    </row>
    <row r="299" spans="1:6" ht="15.75" customHeight="1">
      <c r="A299" s="7"/>
      <c r="B299" s="17"/>
      <c r="C299" s="825"/>
      <c r="D299" s="9"/>
      <c r="E299" s="76"/>
      <c r="F299" s="453"/>
    </row>
    <row r="300" spans="1:6" ht="15.75" customHeight="1">
      <c r="A300" s="7"/>
      <c r="B300" s="17"/>
      <c r="C300" s="825"/>
      <c r="D300" s="9"/>
      <c r="E300" s="76"/>
      <c r="F300" s="453"/>
    </row>
    <row r="301" spans="1:6" ht="15.75" customHeight="1">
      <c r="A301" s="7"/>
      <c r="B301" s="17"/>
      <c r="C301" s="825"/>
      <c r="D301" s="9"/>
      <c r="E301" s="76"/>
      <c r="F301" s="453"/>
    </row>
    <row r="302" spans="1:6">
      <c r="A302" s="7"/>
      <c r="B302" s="17"/>
      <c r="C302" s="825"/>
      <c r="D302" s="9"/>
      <c r="E302" s="76"/>
      <c r="F302" s="453"/>
    </row>
    <row r="303" spans="1:6">
      <c r="A303" s="7"/>
      <c r="B303" s="17"/>
      <c r="C303" s="825"/>
      <c r="D303" s="9"/>
      <c r="E303" s="76"/>
      <c r="F303" s="453"/>
    </row>
    <row r="304" spans="1:6">
      <c r="A304" s="7"/>
      <c r="B304" s="17"/>
      <c r="C304" s="825"/>
      <c r="D304" s="9"/>
      <c r="E304" s="76"/>
      <c r="F304" s="453"/>
    </row>
    <row r="305" spans="1:6">
      <c r="A305" s="7"/>
      <c r="B305" s="17"/>
      <c r="C305" s="825"/>
      <c r="D305" s="9"/>
      <c r="E305" s="76"/>
      <c r="F305" s="453"/>
    </row>
    <row r="306" spans="1:6">
      <c r="A306" s="7"/>
      <c r="B306" s="17"/>
      <c r="C306" s="825"/>
      <c r="D306" s="9"/>
      <c r="E306" s="76"/>
      <c r="F306" s="453"/>
    </row>
    <row r="307" spans="1:6">
      <c r="A307" s="7"/>
      <c r="B307" s="17"/>
      <c r="C307" s="825"/>
      <c r="D307" s="9"/>
      <c r="E307" s="76"/>
      <c r="F307" s="453"/>
    </row>
    <row r="308" spans="1:6" ht="15.75" customHeight="1">
      <c r="A308" s="7"/>
      <c r="B308" s="17"/>
      <c r="C308" s="825"/>
      <c r="D308" s="9"/>
      <c r="E308" s="76"/>
      <c r="F308" s="453"/>
    </row>
    <row r="309" spans="1:6" ht="12.95" customHeight="1">
      <c r="A309" s="7"/>
      <c r="B309" s="17"/>
      <c r="C309" s="825"/>
      <c r="D309" s="9"/>
      <c r="E309" s="76"/>
      <c r="F309" s="14"/>
    </row>
    <row r="310" spans="1:6" ht="12.95" customHeight="1">
      <c r="A310" s="7"/>
      <c r="B310" s="98"/>
      <c r="C310" s="825"/>
      <c r="D310" s="9"/>
      <c r="E310" s="76"/>
      <c r="F310" s="14"/>
    </row>
    <row r="311" spans="1:6" ht="12.95" customHeight="1">
      <c r="A311" s="7"/>
      <c r="B311" s="98"/>
      <c r="C311" s="823"/>
      <c r="D311" s="9"/>
      <c r="E311" s="76"/>
      <c r="F311" s="395"/>
    </row>
    <row r="312" spans="1:6" ht="12.95" customHeight="1">
      <c r="A312" s="7"/>
      <c r="B312" s="98"/>
      <c r="C312" s="824"/>
      <c r="D312" s="18"/>
      <c r="E312" s="76"/>
      <c r="F312" s="14"/>
    </row>
    <row r="313" spans="1:6" ht="15.75" customHeight="1" thickBot="1">
      <c r="A313" s="125"/>
      <c r="B313" s="950" t="s">
        <v>231</v>
      </c>
      <c r="C313" s="950"/>
      <c r="D313" s="950"/>
      <c r="E313" s="951"/>
      <c r="F313" s="678"/>
    </row>
    <row r="314" spans="1:6" ht="13.5" thickTop="1">
      <c r="A314" s="126"/>
      <c r="B314" s="966"/>
      <c r="C314" s="966"/>
      <c r="D314" s="966"/>
      <c r="E314" s="967"/>
      <c r="F314" s="398"/>
    </row>
    <row r="315" spans="1:6" s="32" customFormat="1" ht="12.95" customHeight="1">
      <c r="A315" s="36"/>
      <c r="B315" s="23"/>
      <c r="C315" s="826"/>
      <c r="D315" s="37"/>
      <c r="E315" s="80"/>
      <c r="F315" s="445"/>
    </row>
    <row r="316" spans="1:6" s="32" customFormat="1" ht="12.95" customHeight="1">
      <c r="A316" s="36"/>
      <c r="B316" s="23"/>
      <c r="C316" s="826"/>
      <c r="D316" s="37"/>
      <c r="E316" s="80"/>
      <c r="F316" s="445"/>
    </row>
    <row r="317" spans="1:6" s="32" customFormat="1" ht="12.95" customHeight="1">
      <c r="A317" s="46"/>
      <c r="B317" s="20"/>
      <c r="C317" s="827"/>
      <c r="D317" s="47"/>
      <c r="E317" s="83"/>
      <c r="F317" s="48"/>
    </row>
    <row r="318" spans="1:6" s="32" customFormat="1" ht="12.95" customHeight="1">
      <c r="A318" s="636" t="s">
        <v>0</v>
      </c>
      <c r="B318" s="25" t="s">
        <v>1</v>
      </c>
      <c r="C318" s="828" t="s">
        <v>2</v>
      </c>
      <c r="D318" s="643" t="s">
        <v>3</v>
      </c>
      <c r="E318" s="84" t="s">
        <v>4</v>
      </c>
      <c r="F318" s="49" t="s">
        <v>5</v>
      </c>
    </row>
    <row r="319" spans="1:6" s="32" customFormat="1" ht="12.95" customHeight="1">
      <c r="A319" s="28"/>
      <c r="B319" s="8"/>
      <c r="C319" s="829"/>
      <c r="D319" s="29"/>
      <c r="E319" s="77"/>
      <c r="F319" s="455"/>
    </row>
    <row r="320" spans="1:6" s="32" customFormat="1" ht="12.95" customHeight="1">
      <c r="A320" s="28"/>
      <c r="B320" s="27" t="s">
        <v>36</v>
      </c>
      <c r="C320" s="829"/>
      <c r="D320" s="29"/>
      <c r="E320" s="77"/>
      <c r="F320" s="455"/>
    </row>
    <row r="321" spans="1:6" s="32" customFormat="1" ht="12.95" customHeight="1">
      <c r="A321" s="28"/>
      <c r="B321" s="8"/>
      <c r="C321" s="829"/>
      <c r="D321" s="29"/>
      <c r="E321" s="77"/>
      <c r="F321" s="455"/>
    </row>
    <row r="322" spans="1:6" s="32" customFormat="1" ht="12.95" customHeight="1">
      <c r="A322" s="111"/>
      <c r="B322" s="16" t="s">
        <v>42</v>
      </c>
      <c r="C322" s="829"/>
      <c r="D322" s="29"/>
      <c r="E322" s="77"/>
      <c r="F322" s="455"/>
    </row>
    <row r="323" spans="1:6" s="32" customFormat="1">
      <c r="A323" s="111"/>
      <c r="B323" s="16"/>
      <c r="C323" s="829"/>
      <c r="D323" s="29"/>
      <c r="E323" s="77"/>
      <c r="F323" s="455"/>
    </row>
    <row r="324" spans="1:6" s="32" customFormat="1" ht="63.75">
      <c r="A324" s="50"/>
      <c r="B324" s="16" t="s">
        <v>1036</v>
      </c>
      <c r="C324" s="829"/>
      <c r="D324" s="29"/>
      <c r="E324" s="82"/>
      <c r="F324" s="456"/>
    </row>
    <row r="325" spans="1:6" s="32" customFormat="1" ht="12.95" customHeight="1">
      <c r="A325" s="50"/>
      <c r="B325" s="16"/>
      <c r="C325" s="829"/>
      <c r="D325" s="29"/>
      <c r="E325" s="82"/>
      <c r="F325" s="456"/>
    </row>
    <row r="326" spans="1:6" s="32" customFormat="1" ht="12.95" customHeight="1">
      <c r="A326" s="28"/>
      <c r="B326" s="15" t="s">
        <v>74</v>
      </c>
      <c r="C326" s="830"/>
      <c r="D326" s="29"/>
      <c r="E326" s="77"/>
      <c r="F326" s="455"/>
    </row>
    <row r="327" spans="1:6" s="32" customFormat="1" ht="12.95" customHeight="1">
      <c r="A327" s="28"/>
      <c r="B327" s="51"/>
      <c r="C327" s="829"/>
      <c r="D327" s="29"/>
      <c r="E327" s="77"/>
      <c r="F327" s="455"/>
    </row>
    <row r="328" spans="1:6" s="32" customFormat="1" ht="12.95" customHeight="1">
      <c r="A328" s="28" t="s">
        <v>6</v>
      </c>
      <c r="B328" s="17" t="s">
        <v>80</v>
      </c>
      <c r="C328" s="830">
        <f>workings!C100-600</f>
        <v>1072</v>
      </c>
      <c r="D328" s="29" t="s">
        <v>22</v>
      </c>
      <c r="E328" s="77"/>
      <c r="F328" s="453"/>
    </row>
    <row r="329" spans="1:6" s="32" customFormat="1" ht="12.95" customHeight="1">
      <c r="A329" s="28"/>
      <c r="B329" s="17"/>
      <c r="C329" s="830"/>
      <c r="D329" s="29"/>
      <c r="E329" s="77"/>
      <c r="F329" s="455"/>
    </row>
    <row r="330" spans="1:6" s="32" customFormat="1" ht="12.95" customHeight="1">
      <c r="A330" s="28" t="s">
        <v>9</v>
      </c>
      <c r="B330" s="17" t="s">
        <v>248</v>
      </c>
      <c r="C330" s="825">
        <f>workings!C102</f>
        <v>132</v>
      </c>
      <c r="D330" s="9" t="s">
        <v>22</v>
      </c>
      <c r="E330" s="76"/>
      <c r="F330" s="453"/>
    </row>
    <row r="331" spans="1:6" s="32" customFormat="1" ht="12.95" customHeight="1">
      <c r="A331" s="28"/>
      <c r="B331" s="17"/>
      <c r="C331" s="830"/>
      <c r="D331" s="29"/>
      <c r="E331" s="77"/>
      <c r="F331" s="453"/>
    </row>
    <row r="332" spans="1:6" s="32" customFormat="1" ht="12.95" customHeight="1">
      <c r="A332" s="28"/>
      <c r="B332" s="16" t="s">
        <v>73</v>
      </c>
      <c r="C332" s="830"/>
      <c r="D332" s="29"/>
      <c r="E332" s="77"/>
      <c r="F332" s="456"/>
    </row>
    <row r="333" spans="1:6" s="32" customFormat="1">
      <c r="A333" s="28"/>
      <c r="B333" s="51"/>
      <c r="C333" s="830"/>
      <c r="D333" s="29"/>
      <c r="E333" s="77"/>
      <c r="F333" s="456"/>
    </row>
    <row r="334" spans="1:6" s="32" customFormat="1" ht="12.95" customHeight="1">
      <c r="A334" s="28" t="s">
        <v>10</v>
      </c>
      <c r="B334" s="17" t="s">
        <v>66</v>
      </c>
      <c r="C334" s="830">
        <f>workings!C115</f>
        <v>214.4</v>
      </c>
      <c r="D334" s="29" t="s">
        <v>22</v>
      </c>
      <c r="E334" s="77"/>
      <c r="F334" s="453"/>
    </row>
    <row r="335" spans="1:6" s="32" customFormat="1" ht="12.95" customHeight="1">
      <c r="A335" s="28"/>
      <c r="B335" s="17"/>
      <c r="C335" s="830"/>
      <c r="D335" s="29"/>
      <c r="E335" s="77"/>
      <c r="F335" s="455"/>
    </row>
    <row r="336" spans="1:6" s="32" customFormat="1">
      <c r="A336" s="28" t="s">
        <v>11</v>
      </c>
      <c r="B336" s="17" t="s">
        <v>249</v>
      </c>
      <c r="C336" s="830">
        <f>workings!C109</f>
        <v>2556</v>
      </c>
      <c r="D336" s="29" t="s">
        <v>22</v>
      </c>
      <c r="E336" s="77"/>
      <c r="F336" s="453"/>
    </row>
    <row r="337" spans="1:6" s="32" customFormat="1" ht="12.95" customHeight="1">
      <c r="A337" s="28"/>
      <c r="B337" s="17"/>
      <c r="C337" s="830"/>
      <c r="D337" s="29"/>
      <c r="E337" s="77"/>
      <c r="F337" s="455"/>
    </row>
    <row r="338" spans="1:6" s="32" customFormat="1" ht="68.25" customHeight="1">
      <c r="A338" s="28"/>
      <c r="B338" s="27" t="s">
        <v>72</v>
      </c>
      <c r="C338" s="831"/>
      <c r="D338" s="52"/>
      <c r="E338" s="77"/>
      <c r="F338" s="455"/>
    </row>
    <row r="339" spans="1:6" s="32" customFormat="1" ht="12.95" customHeight="1">
      <c r="A339" s="28"/>
      <c r="B339" s="33"/>
      <c r="C339" s="831"/>
      <c r="D339" s="52"/>
      <c r="E339" s="77"/>
      <c r="F339" s="455"/>
    </row>
    <row r="340" spans="1:6" s="32" customFormat="1" ht="12.95" customHeight="1">
      <c r="A340" s="28" t="s">
        <v>12</v>
      </c>
      <c r="B340" s="33" t="s">
        <v>250</v>
      </c>
      <c r="C340" s="831">
        <f>workings!B102</f>
        <v>33</v>
      </c>
      <c r="D340" s="52" t="s">
        <v>40</v>
      </c>
      <c r="E340" s="77"/>
      <c r="F340" s="453"/>
    </row>
    <row r="341" spans="1:6" s="32" customFormat="1" ht="12.95" customHeight="1">
      <c r="A341" s="28"/>
      <c r="B341" s="33"/>
      <c r="C341" s="831"/>
      <c r="D341" s="52"/>
      <c r="E341" s="77"/>
      <c r="F341" s="455"/>
    </row>
    <row r="342" spans="1:6" s="32" customFormat="1" ht="12.95" customHeight="1">
      <c r="A342" s="28" t="s">
        <v>13</v>
      </c>
      <c r="B342" s="17" t="s">
        <v>251</v>
      </c>
      <c r="C342" s="831">
        <f>workings!B100+workings!B115</f>
        <v>471.6</v>
      </c>
      <c r="D342" s="52" t="s">
        <v>40</v>
      </c>
      <c r="E342" s="77"/>
      <c r="F342" s="453"/>
    </row>
    <row r="343" spans="1:6" s="32" customFormat="1" ht="12.95" customHeight="1">
      <c r="A343" s="28"/>
      <c r="B343" s="33"/>
      <c r="C343" s="831"/>
      <c r="D343" s="52"/>
      <c r="E343" s="77"/>
      <c r="F343" s="455"/>
    </row>
    <row r="344" spans="1:6" s="32" customFormat="1" ht="12.95" customHeight="1">
      <c r="A344" s="28" t="s">
        <v>14</v>
      </c>
      <c r="B344" s="17" t="s">
        <v>249</v>
      </c>
      <c r="C344" s="831">
        <f>workings!B109</f>
        <v>639</v>
      </c>
      <c r="D344" s="52" t="s">
        <v>40</v>
      </c>
      <c r="E344" s="77"/>
      <c r="F344" s="453"/>
    </row>
    <row r="345" spans="1:6" s="32" customFormat="1" ht="12.95" customHeight="1">
      <c r="A345" s="28"/>
      <c r="B345" s="33"/>
      <c r="C345" s="831"/>
      <c r="D345" s="52"/>
      <c r="E345" s="77"/>
      <c r="F345" s="455"/>
    </row>
    <row r="346" spans="1:6" s="32" customFormat="1">
      <c r="A346" s="28"/>
      <c r="B346" s="33"/>
      <c r="C346" s="831"/>
      <c r="D346" s="52"/>
      <c r="E346" s="77"/>
      <c r="F346" s="455"/>
    </row>
    <row r="347" spans="1:6" s="32" customFormat="1" ht="12.95" customHeight="1">
      <c r="A347" s="28"/>
      <c r="B347" s="33"/>
      <c r="C347" s="831"/>
      <c r="D347" s="52"/>
      <c r="E347" s="77"/>
      <c r="F347" s="455"/>
    </row>
    <row r="348" spans="1:6" s="32" customFormat="1" ht="12.95" customHeight="1">
      <c r="A348" s="28"/>
      <c r="B348" s="33"/>
      <c r="C348" s="831"/>
      <c r="D348" s="52"/>
      <c r="E348" s="77"/>
      <c r="F348" s="455"/>
    </row>
    <row r="349" spans="1:6" s="32" customFormat="1" ht="12.95" customHeight="1">
      <c r="A349" s="28"/>
      <c r="B349" s="33"/>
      <c r="C349" s="831"/>
      <c r="D349" s="52"/>
      <c r="E349" s="77"/>
      <c r="F349" s="455"/>
    </row>
    <row r="350" spans="1:6" s="32" customFormat="1">
      <c r="A350" s="28"/>
      <c r="B350" s="33"/>
      <c r="C350" s="831"/>
      <c r="D350" s="52"/>
      <c r="E350" s="77"/>
      <c r="F350" s="455"/>
    </row>
    <row r="351" spans="1:6" s="32" customFormat="1" ht="12.95" customHeight="1">
      <c r="A351" s="28"/>
      <c r="B351" s="33"/>
      <c r="C351" s="831"/>
      <c r="D351" s="52"/>
      <c r="E351" s="77"/>
      <c r="F351" s="455"/>
    </row>
    <row r="352" spans="1:6" s="32" customFormat="1" ht="12.95" customHeight="1">
      <c r="A352" s="28"/>
      <c r="B352" s="33"/>
      <c r="C352" s="831"/>
      <c r="D352" s="52"/>
      <c r="E352" s="77"/>
      <c r="F352" s="455"/>
    </row>
    <row r="353" spans="1:6" s="32" customFormat="1" ht="12.95" customHeight="1">
      <c r="A353" s="28"/>
      <c r="B353" s="33"/>
      <c r="C353" s="831"/>
      <c r="D353" s="52"/>
      <c r="E353" s="77"/>
      <c r="F353" s="455"/>
    </row>
    <row r="354" spans="1:6" s="32" customFormat="1" ht="12.95" customHeight="1">
      <c r="A354" s="28"/>
      <c r="B354" s="33"/>
      <c r="C354" s="831"/>
      <c r="D354" s="52"/>
      <c r="E354" s="77"/>
      <c r="F354" s="455"/>
    </row>
    <row r="355" spans="1:6" s="32" customFormat="1" ht="12.95" customHeight="1">
      <c r="A355" s="28"/>
      <c r="B355" s="33"/>
      <c r="C355" s="831"/>
      <c r="D355" s="52"/>
      <c r="E355" s="77"/>
      <c r="F355" s="455"/>
    </row>
    <row r="356" spans="1:6" s="32" customFormat="1" ht="12.95" customHeight="1">
      <c r="A356" s="7"/>
      <c r="B356" s="98"/>
      <c r="C356" s="823"/>
      <c r="D356" s="9"/>
      <c r="E356" s="76"/>
      <c r="F356" s="14"/>
    </row>
    <row r="357" spans="1:6" s="32" customFormat="1" ht="12.95" customHeight="1">
      <c r="A357" s="7"/>
      <c r="B357" s="98"/>
      <c r="C357" s="823"/>
      <c r="D357" s="9"/>
      <c r="E357" s="76"/>
      <c r="F357" s="395"/>
    </row>
    <row r="358" spans="1:6" s="32" customFormat="1" ht="12.95" customHeight="1">
      <c r="A358" s="5"/>
      <c r="B358" s="98"/>
      <c r="C358" s="832"/>
      <c r="D358" s="6"/>
      <c r="E358" s="79"/>
      <c r="F358" s="396"/>
    </row>
    <row r="359" spans="1:6" s="32" customFormat="1" ht="12.95" customHeight="1" thickBot="1">
      <c r="A359" s="233"/>
      <c r="B359" s="975" t="s">
        <v>58</v>
      </c>
      <c r="C359" s="975"/>
      <c r="D359" s="975"/>
      <c r="E359" s="233"/>
      <c r="F359" s="678"/>
    </row>
    <row r="360" spans="1:6" s="32" customFormat="1" ht="12.95" customHeight="1" thickTop="1">
      <c r="A360" s="234"/>
      <c r="B360" s="976"/>
      <c r="C360" s="976"/>
      <c r="D360" s="976"/>
      <c r="E360" s="234"/>
      <c r="F360" s="398"/>
    </row>
    <row r="361" spans="1:6" s="32" customFormat="1" ht="12.95" customHeight="1">
      <c r="A361" s="36"/>
      <c r="B361" s="23"/>
      <c r="C361" s="826"/>
      <c r="D361" s="37"/>
      <c r="E361" s="80"/>
      <c r="F361" s="445"/>
    </row>
    <row r="362" spans="1:6" s="32" customFormat="1" ht="12.95" customHeight="1">
      <c r="A362" s="36"/>
      <c r="B362" s="23"/>
      <c r="C362" s="826"/>
      <c r="D362" s="37"/>
      <c r="E362" s="80"/>
      <c r="F362" s="445"/>
    </row>
    <row r="363" spans="1:6" s="32" customFormat="1" ht="12.95" customHeight="1">
      <c r="A363" s="369" t="s">
        <v>0</v>
      </c>
      <c r="B363" s="450" t="s">
        <v>1</v>
      </c>
      <c r="C363" s="861" t="s">
        <v>2</v>
      </c>
      <c r="D363" s="450" t="s">
        <v>3</v>
      </c>
      <c r="E363" s="278" t="s">
        <v>4</v>
      </c>
      <c r="F363" s="372" t="s">
        <v>5</v>
      </c>
    </row>
    <row r="364" spans="1:6" s="32" customFormat="1" ht="12.95" customHeight="1">
      <c r="A364" s="7"/>
      <c r="B364" s="8"/>
      <c r="C364" s="823"/>
      <c r="D364" s="9"/>
      <c r="E364" s="76"/>
      <c r="F364" s="14"/>
    </row>
    <row r="365" spans="1:6" s="32" customFormat="1">
      <c r="A365" s="53"/>
      <c r="B365" s="16" t="s">
        <v>841</v>
      </c>
      <c r="C365" s="823"/>
      <c r="D365" s="9"/>
      <c r="E365" s="76"/>
      <c r="F365" s="14"/>
    </row>
    <row r="366" spans="1:6" s="32" customFormat="1">
      <c r="A366" s="53"/>
      <c r="B366" s="16"/>
      <c r="C366" s="823"/>
      <c r="D366" s="9"/>
      <c r="E366" s="76"/>
      <c r="F366" s="14"/>
    </row>
    <row r="367" spans="1:6" s="32" customFormat="1" ht="12.95" customHeight="1">
      <c r="A367" s="7"/>
      <c r="B367" s="16" t="s">
        <v>948</v>
      </c>
      <c r="C367" s="823"/>
      <c r="D367" s="9"/>
      <c r="E367" s="76"/>
      <c r="F367" s="14"/>
    </row>
    <row r="368" spans="1:6" s="32" customFormat="1">
      <c r="A368" s="53"/>
      <c r="B368" s="16"/>
      <c r="C368" s="823"/>
      <c r="D368" s="9"/>
      <c r="E368" s="76"/>
      <c r="F368" s="14"/>
    </row>
    <row r="369" spans="1:6" s="32" customFormat="1">
      <c r="A369" s="53"/>
      <c r="B369" s="16" t="s">
        <v>949</v>
      </c>
      <c r="C369" s="823"/>
      <c r="D369" s="9"/>
      <c r="E369" s="76"/>
      <c r="F369" s="14"/>
    </row>
    <row r="370" spans="1:6" s="32" customFormat="1" ht="12.95" customHeight="1">
      <c r="A370" s="53"/>
      <c r="B370" s="16"/>
      <c r="C370" s="823"/>
      <c r="D370" s="9"/>
      <c r="E370" s="76"/>
      <c r="F370" s="14"/>
    </row>
    <row r="371" spans="1:6" s="32" customFormat="1" ht="63.75">
      <c r="A371" s="7"/>
      <c r="B371" s="267" t="s">
        <v>944</v>
      </c>
      <c r="C371" s="823"/>
      <c r="D371" s="9"/>
      <c r="E371" s="76"/>
      <c r="F371" s="14"/>
    </row>
    <row r="372" spans="1:6" s="32" customFormat="1">
      <c r="A372" s="189"/>
      <c r="B372" s="172"/>
      <c r="C372" s="823"/>
      <c r="D372" s="170"/>
      <c r="E372" s="76"/>
      <c r="F372" s="14"/>
    </row>
    <row r="373" spans="1:6" s="32" customFormat="1">
      <c r="A373" s="189" t="s">
        <v>6</v>
      </c>
      <c r="B373" s="171" t="s">
        <v>443</v>
      </c>
      <c r="C373" s="823">
        <v>2</v>
      </c>
      <c r="D373" s="170" t="s">
        <v>24</v>
      </c>
      <c r="E373" s="76"/>
      <c r="F373" s="14"/>
    </row>
    <row r="374" spans="1:6" s="32" customFormat="1">
      <c r="A374" s="189"/>
      <c r="B374" s="171"/>
      <c r="C374" s="823"/>
      <c r="D374" s="170"/>
      <c r="E374" s="76"/>
      <c r="F374" s="14"/>
    </row>
    <row r="375" spans="1:6" s="32" customFormat="1">
      <c r="A375" s="189" t="s">
        <v>9</v>
      </c>
      <c r="B375" s="171" t="s">
        <v>444</v>
      </c>
      <c r="C375" s="823">
        <v>2</v>
      </c>
      <c r="D375" s="170" t="s">
        <v>24</v>
      </c>
      <c r="E375" s="76"/>
      <c r="F375" s="14"/>
    </row>
    <row r="376" spans="1:6" s="32" customFormat="1">
      <c r="A376" s="189"/>
      <c r="B376" s="171"/>
      <c r="C376" s="823"/>
      <c r="D376" s="170"/>
      <c r="E376" s="76"/>
      <c r="F376" s="14"/>
    </row>
    <row r="377" spans="1:6" s="32" customFormat="1">
      <c r="A377" s="189" t="s">
        <v>10</v>
      </c>
      <c r="B377" s="171" t="s">
        <v>439</v>
      </c>
      <c r="C377" s="823">
        <v>33</v>
      </c>
      <c r="D377" s="170" t="s">
        <v>24</v>
      </c>
      <c r="E377" s="76"/>
      <c r="F377" s="14"/>
    </row>
    <row r="378" spans="1:6" s="32" customFormat="1">
      <c r="A378" s="189"/>
      <c r="B378" s="171"/>
      <c r="C378" s="823"/>
      <c r="D378" s="170"/>
      <c r="E378" s="76"/>
      <c r="F378" s="14"/>
    </row>
    <row r="379" spans="1:6" s="32" customFormat="1">
      <c r="A379" s="189" t="s">
        <v>11</v>
      </c>
      <c r="B379" s="171" t="s">
        <v>445</v>
      </c>
      <c r="C379" s="823">
        <v>4</v>
      </c>
      <c r="D379" s="170" t="s">
        <v>24</v>
      </c>
      <c r="E379" s="76"/>
      <c r="F379" s="14"/>
    </row>
    <row r="380" spans="1:6" s="32" customFormat="1">
      <c r="A380" s="189"/>
      <c r="B380" s="171"/>
      <c r="C380" s="823"/>
      <c r="D380" s="170"/>
      <c r="E380" s="76"/>
      <c r="F380" s="14"/>
    </row>
    <row r="381" spans="1:6" s="32" customFormat="1">
      <c r="A381" s="189" t="s">
        <v>12</v>
      </c>
      <c r="B381" s="171" t="s">
        <v>446</v>
      </c>
      <c r="C381" s="823">
        <v>3</v>
      </c>
      <c r="D381" s="170" t="s">
        <v>24</v>
      </c>
      <c r="E381" s="76"/>
      <c r="F381" s="14"/>
    </row>
    <row r="382" spans="1:6" s="32" customFormat="1">
      <c r="A382" s="189"/>
      <c r="B382" s="171"/>
      <c r="C382" s="823"/>
      <c r="D382" s="170"/>
      <c r="E382" s="76"/>
      <c r="F382" s="14"/>
    </row>
    <row r="383" spans="1:6" s="32" customFormat="1">
      <c r="A383" s="189" t="s">
        <v>13</v>
      </c>
      <c r="B383" s="171" t="s">
        <v>440</v>
      </c>
      <c r="C383" s="823">
        <v>2</v>
      </c>
      <c r="D383" s="170" t="s">
        <v>24</v>
      </c>
      <c r="E383" s="76"/>
      <c r="F383" s="14"/>
    </row>
    <row r="384" spans="1:6" s="32" customFormat="1">
      <c r="A384" s="189"/>
      <c r="B384" s="171"/>
      <c r="C384" s="823"/>
      <c r="D384" s="170"/>
      <c r="E384" s="76"/>
      <c r="F384" s="14"/>
    </row>
    <row r="385" spans="1:6" s="32" customFormat="1">
      <c r="A385" s="189" t="s">
        <v>14</v>
      </c>
      <c r="B385" s="171" t="s">
        <v>447</v>
      </c>
      <c r="C385" s="823">
        <v>2</v>
      </c>
      <c r="D385" s="170" t="s">
        <v>24</v>
      </c>
      <c r="E385" s="76"/>
      <c r="F385" s="14"/>
    </row>
    <row r="386" spans="1:6" s="32" customFormat="1">
      <c r="A386" s="189"/>
      <c r="B386" s="171"/>
      <c r="C386" s="823"/>
      <c r="D386" s="170"/>
      <c r="E386" s="76"/>
      <c r="F386" s="14"/>
    </row>
    <row r="387" spans="1:6" s="32" customFormat="1">
      <c r="A387" s="189" t="s">
        <v>15</v>
      </c>
      <c r="B387" s="171" t="s">
        <v>448</v>
      </c>
      <c r="C387" s="823">
        <v>54</v>
      </c>
      <c r="D387" s="170" t="s">
        <v>24</v>
      </c>
      <c r="E387" s="76"/>
      <c r="F387" s="14"/>
    </row>
    <row r="388" spans="1:6" s="32" customFormat="1">
      <c r="A388" s="189"/>
      <c r="B388" s="171"/>
      <c r="C388" s="823"/>
      <c r="D388" s="170"/>
      <c r="E388" s="76"/>
      <c r="F388" s="14"/>
    </row>
    <row r="389" spans="1:6" s="32" customFormat="1">
      <c r="A389" s="189" t="s">
        <v>16</v>
      </c>
      <c r="B389" s="171" t="s">
        <v>449</v>
      </c>
      <c r="C389" s="823">
        <v>1</v>
      </c>
      <c r="D389" s="170" t="s">
        <v>24</v>
      </c>
      <c r="E389" s="76"/>
      <c r="F389" s="14"/>
    </row>
    <row r="390" spans="1:6" s="32" customFormat="1">
      <c r="A390" s="189"/>
      <c r="B390" s="171"/>
      <c r="C390" s="823"/>
      <c r="D390" s="170"/>
      <c r="E390" s="76"/>
      <c r="F390" s="14"/>
    </row>
    <row r="391" spans="1:6" s="32" customFormat="1">
      <c r="A391" s="189" t="s">
        <v>17</v>
      </c>
      <c r="B391" s="171" t="s">
        <v>450</v>
      </c>
      <c r="C391" s="823">
        <v>13</v>
      </c>
      <c r="D391" s="170" t="s">
        <v>24</v>
      </c>
      <c r="E391" s="76"/>
      <c r="F391" s="14"/>
    </row>
    <row r="392" spans="1:6" s="32" customFormat="1">
      <c r="A392" s="189"/>
      <c r="B392" s="171"/>
      <c r="C392" s="823"/>
      <c r="D392" s="170"/>
      <c r="E392" s="76"/>
      <c r="F392" s="14"/>
    </row>
    <row r="393" spans="1:6" s="32" customFormat="1" ht="25.5">
      <c r="A393" s="189" t="s">
        <v>18</v>
      </c>
      <c r="B393" s="171" t="s">
        <v>451</v>
      </c>
      <c r="C393" s="823">
        <v>1</v>
      </c>
      <c r="D393" s="170" t="s">
        <v>24</v>
      </c>
      <c r="E393" s="76"/>
      <c r="F393" s="14"/>
    </row>
    <row r="394" spans="1:6" s="32" customFormat="1">
      <c r="A394" s="189"/>
      <c r="B394" s="171"/>
      <c r="C394" s="823"/>
      <c r="D394" s="170"/>
      <c r="E394" s="76"/>
      <c r="F394" s="14"/>
    </row>
    <row r="395" spans="1:6" s="32" customFormat="1">
      <c r="A395" s="189" t="s">
        <v>20</v>
      </c>
      <c r="B395" s="171" t="s">
        <v>452</v>
      </c>
      <c r="C395" s="823">
        <v>1</v>
      </c>
      <c r="D395" s="170" t="s">
        <v>24</v>
      </c>
      <c r="E395" s="76"/>
      <c r="F395" s="14"/>
    </row>
    <row r="396" spans="1:6" s="32" customFormat="1">
      <c r="A396" s="189"/>
      <c r="B396" s="171"/>
      <c r="C396" s="823"/>
      <c r="D396" s="170"/>
      <c r="E396" s="76"/>
      <c r="F396" s="14"/>
    </row>
    <row r="397" spans="1:6" s="32" customFormat="1">
      <c r="A397" s="189" t="s">
        <v>21</v>
      </c>
      <c r="B397" s="171" t="s">
        <v>442</v>
      </c>
      <c r="C397" s="823">
        <v>1</v>
      </c>
      <c r="D397" s="170" t="s">
        <v>24</v>
      </c>
      <c r="E397" s="76"/>
      <c r="F397" s="14"/>
    </row>
    <row r="398" spans="1:6" s="32" customFormat="1">
      <c r="A398" s="189"/>
      <c r="B398" s="171"/>
      <c r="C398" s="823"/>
      <c r="D398" s="170"/>
      <c r="E398" s="76"/>
      <c r="F398" s="14"/>
    </row>
    <row r="399" spans="1:6" s="32" customFormat="1">
      <c r="A399" s="189" t="s">
        <v>32</v>
      </c>
      <c r="B399" s="171" t="s">
        <v>453</v>
      </c>
      <c r="C399" s="823">
        <v>2</v>
      </c>
      <c r="D399" s="170" t="s">
        <v>24</v>
      </c>
      <c r="E399" s="76"/>
      <c r="F399" s="14"/>
    </row>
    <row r="400" spans="1:6" s="32" customFormat="1">
      <c r="A400" s="189"/>
      <c r="B400" s="171"/>
      <c r="C400" s="823"/>
      <c r="D400" s="170"/>
      <c r="E400" s="76"/>
      <c r="F400" s="14"/>
    </row>
    <row r="401" spans="1:6" s="32" customFormat="1">
      <c r="A401" s="189" t="s">
        <v>756</v>
      </c>
      <c r="B401" s="171" t="s">
        <v>454</v>
      </c>
      <c r="C401" s="823">
        <v>1</v>
      </c>
      <c r="D401" s="170" t="s">
        <v>24</v>
      </c>
      <c r="E401" s="76"/>
      <c r="F401" s="14"/>
    </row>
    <row r="402" spans="1:6" s="32" customFormat="1">
      <c r="A402" s="189"/>
      <c r="B402" s="171"/>
      <c r="C402" s="823"/>
      <c r="D402" s="170"/>
      <c r="E402" s="76"/>
      <c r="F402" s="14"/>
    </row>
    <row r="403" spans="1:6" s="32" customFormat="1">
      <c r="A403" s="189"/>
      <c r="B403" s="171"/>
      <c r="C403" s="823"/>
      <c r="D403" s="170"/>
      <c r="E403" s="76"/>
      <c r="F403" s="14"/>
    </row>
    <row r="404" spans="1:6" s="32" customFormat="1">
      <c r="A404" s="189"/>
      <c r="B404" s="171"/>
      <c r="C404" s="823"/>
      <c r="D404" s="170"/>
      <c r="E404" s="76"/>
      <c r="F404" s="14"/>
    </row>
    <row r="405" spans="1:6" s="32" customFormat="1">
      <c r="A405" s="189"/>
      <c r="B405" s="171"/>
      <c r="C405" s="823"/>
      <c r="D405" s="170"/>
      <c r="E405" s="76"/>
      <c r="F405" s="14"/>
    </row>
    <row r="406" spans="1:6" s="32" customFormat="1">
      <c r="A406" s="189"/>
      <c r="B406" s="171"/>
      <c r="C406" s="823"/>
      <c r="D406" s="170"/>
      <c r="E406" s="76"/>
      <c r="F406" s="14"/>
    </row>
    <row r="407" spans="1:6" s="32" customFormat="1">
      <c r="A407" s="189"/>
      <c r="B407" s="171"/>
      <c r="C407" s="823"/>
      <c r="D407" s="170"/>
      <c r="E407" s="76"/>
      <c r="F407" s="14"/>
    </row>
    <row r="408" spans="1:6" s="32" customFormat="1">
      <c r="A408" s="189"/>
      <c r="B408" s="171"/>
      <c r="C408" s="823"/>
      <c r="D408" s="170"/>
      <c r="E408" s="76"/>
      <c r="F408" s="14"/>
    </row>
    <row r="409" spans="1:6" s="32" customFormat="1" ht="13.5" thickBot="1">
      <c r="A409" s="176"/>
      <c r="B409" s="925" t="s">
        <v>387</v>
      </c>
      <c r="C409" s="926"/>
      <c r="D409" s="927"/>
      <c r="E409" s="451"/>
      <c r="F409" s="668"/>
    </row>
    <row r="410" spans="1:6" s="32" customFormat="1" ht="13.5" thickTop="1">
      <c r="A410" s="183"/>
      <c r="B410" s="940"/>
      <c r="C410" s="941"/>
      <c r="D410" s="942"/>
      <c r="E410" s="75"/>
      <c r="F410" s="26"/>
    </row>
    <row r="411" spans="1:6" s="32" customFormat="1">
      <c r="A411" s="146"/>
      <c r="B411" s="175"/>
      <c r="C411" s="843"/>
      <c r="D411" s="93"/>
      <c r="E411" s="80"/>
      <c r="F411" s="445"/>
    </row>
    <row r="412" spans="1:6" ht="12" customHeight="1">
      <c r="A412" s="58"/>
      <c r="C412" s="826"/>
      <c r="D412" s="59"/>
      <c r="E412" s="80"/>
      <c r="F412" s="445"/>
    </row>
    <row r="413" spans="1:6" ht="12" customHeight="1">
      <c r="A413" s="19"/>
      <c r="B413" s="20"/>
      <c r="C413" s="833"/>
      <c r="D413" s="21"/>
      <c r="E413" s="74"/>
      <c r="F413" s="22"/>
    </row>
    <row r="414" spans="1:6" ht="12" customHeight="1">
      <c r="A414" s="24" t="s">
        <v>0</v>
      </c>
      <c r="B414" s="25" t="s">
        <v>1</v>
      </c>
      <c r="C414" s="834" t="s">
        <v>2</v>
      </c>
      <c r="D414" s="25" t="s">
        <v>3</v>
      </c>
      <c r="E414" s="75" t="s">
        <v>4</v>
      </c>
      <c r="F414" s="26" t="s">
        <v>5</v>
      </c>
    </row>
    <row r="415" spans="1:6" ht="12" customHeight="1">
      <c r="A415" s="53"/>
      <c r="B415" s="56"/>
      <c r="C415" s="838"/>
      <c r="D415" s="56"/>
      <c r="E415" s="85"/>
      <c r="F415" s="395"/>
    </row>
    <row r="416" spans="1:6" ht="12" customHeight="1">
      <c r="A416" s="53"/>
      <c r="B416" s="266" t="s">
        <v>942</v>
      </c>
      <c r="C416" s="838"/>
      <c r="D416" s="56"/>
      <c r="E416" s="85"/>
      <c r="F416" s="395"/>
    </row>
    <row r="417" spans="1:6" ht="12" customHeight="1">
      <c r="A417" s="7"/>
      <c r="B417" s="8"/>
      <c r="C417" s="823"/>
      <c r="D417" s="9"/>
      <c r="E417" s="76"/>
      <c r="F417" s="14"/>
    </row>
    <row r="418" spans="1:6" ht="12" customHeight="1">
      <c r="A418" s="189"/>
      <c r="B418" s="40" t="s">
        <v>45</v>
      </c>
      <c r="C418" s="864"/>
      <c r="D418" s="192"/>
      <c r="E418" s="457"/>
      <c r="F418" s="434"/>
    </row>
    <row r="419" spans="1:6" ht="12" customHeight="1">
      <c r="A419" s="189"/>
      <c r="B419" s="41"/>
      <c r="C419" s="864"/>
      <c r="D419" s="192"/>
      <c r="E419" s="457"/>
      <c r="F419" s="434"/>
    </row>
    <row r="420" spans="1:6" ht="12" customHeight="1">
      <c r="A420" s="189"/>
      <c r="B420" s="267" t="s">
        <v>950</v>
      </c>
      <c r="C420" s="864"/>
      <c r="D420" s="192"/>
      <c r="E420" s="457"/>
      <c r="F420" s="434"/>
    </row>
    <row r="421" spans="1:6" ht="12" customHeight="1">
      <c r="A421" s="189"/>
      <c r="B421" s="267"/>
      <c r="C421" s="864"/>
      <c r="D421" s="192"/>
      <c r="E421" s="457"/>
      <c r="F421" s="434"/>
    </row>
    <row r="422" spans="1:6" ht="63.75">
      <c r="A422" s="189"/>
      <c r="B422" s="267" t="s">
        <v>755</v>
      </c>
      <c r="C422" s="864"/>
      <c r="D422" s="192"/>
      <c r="E422" s="457"/>
      <c r="F422" s="434"/>
    </row>
    <row r="423" spans="1:6" ht="12" customHeight="1">
      <c r="A423" s="189"/>
      <c r="B423" s="41"/>
      <c r="C423" s="864"/>
      <c r="D423" s="192"/>
      <c r="E423" s="457"/>
      <c r="F423" s="434"/>
    </row>
    <row r="424" spans="1:6" ht="12" customHeight="1">
      <c r="A424" s="458" t="s">
        <v>6</v>
      </c>
      <c r="B424" s="459" t="s">
        <v>481</v>
      </c>
      <c r="C424" s="836">
        <v>1</v>
      </c>
      <c r="D424" s="78" t="s">
        <v>24</v>
      </c>
      <c r="E424" s="461"/>
      <c r="F424" s="14"/>
    </row>
    <row r="425" spans="1:6" ht="12" customHeight="1">
      <c r="A425" s="458"/>
      <c r="B425" s="459"/>
      <c r="C425" s="836"/>
      <c r="D425" s="78"/>
      <c r="E425" s="461"/>
      <c r="F425" s="14"/>
    </row>
    <row r="426" spans="1:6" ht="12" customHeight="1">
      <c r="A426" s="458" t="s">
        <v>9</v>
      </c>
      <c r="B426" s="459" t="s">
        <v>482</v>
      </c>
      <c r="C426" s="836">
        <v>1</v>
      </c>
      <c r="D426" s="78" t="s">
        <v>24</v>
      </c>
      <c r="E426" s="461"/>
      <c r="F426" s="14"/>
    </row>
    <row r="427" spans="1:6" ht="12" customHeight="1">
      <c r="A427" s="458"/>
      <c r="B427" s="459"/>
      <c r="C427" s="836"/>
      <c r="D427" s="78"/>
      <c r="E427" s="461"/>
      <c r="F427" s="14"/>
    </row>
    <row r="428" spans="1:6" ht="12" customHeight="1">
      <c r="A428" s="458" t="s">
        <v>10</v>
      </c>
      <c r="B428" s="459" t="s">
        <v>483</v>
      </c>
      <c r="C428" s="836">
        <v>1</v>
      </c>
      <c r="D428" s="78" t="s">
        <v>24</v>
      </c>
      <c r="E428" s="461"/>
      <c r="F428" s="14"/>
    </row>
    <row r="429" spans="1:6" ht="12" customHeight="1">
      <c r="A429" s="458"/>
      <c r="B429" s="459"/>
      <c r="C429" s="836"/>
      <c r="D429" s="78"/>
      <c r="E429" s="461"/>
      <c r="F429" s="14"/>
    </row>
    <row r="430" spans="1:6" ht="12" customHeight="1">
      <c r="A430" s="458" t="s">
        <v>11</v>
      </c>
      <c r="B430" s="459" t="s">
        <v>484</v>
      </c>
      <c r="C430" s="836">
        <v>2</v>
      </c>
      <c r="D430" s="78" t="s">
        <v>24</v>
      </c>
      <c r="E430" s="461"/>
      <c r="F430" s="14"/>
    </row>
    <row r="431" spans="1:6" ht="12" customHeight="1">
      <c r="A431" s="458"/>
      <c r="B431" s="459"/>
      <c r="C431" s="836"/>
      <c r="D431" s="78"/>
      <c r="E431" s="461"/>
      <c r="F431" s="14"/>
    </row>
    <row r="432" spans="1:6" ht="12" customHeight="1">
      <c r="A432" s="458" t="s">
        <v>12</v>
      </c>
      <c r="B432" s="459" t="s">
        <v>485</v>
      </c>
      <c r="C432" s="836">
        <v>8</v>
      </c>
      <c r="D432" s="78" t="s">
        <v>24</v>
      </c>
      <c r="E432" s="461"/>
      <c r="F432" s="14"/>
    </row>
    <row r="433" spans="1:6" ht="12" customHeight="1">
      <c r="A433" s="458"/>
      <c r="B433" s="459"/>
      <c r="C433" s="836"/>
      <c r="D433" s="78"/>
      <c r="E433" s="461"/>
      <c r="F433" s="14"/>
    </row>
    <row r="434" spans="1:6" ht="12" customHeight="1">
      <c r="A434" s="458" t="s">
        <v>13</v>
      </c>
      <c r="B434" s="459" t="s">
        <v>486</v>
      </c>
      <c r="C434" s="836">
        <v>2</v>
      </c>
      <c r="D434" s="78" t="s">
        <v>24</v>
      </c>
      <c r="E434" s="461"/>
      <c r="F434" s="14"/>
    </row>
    <row r="435" spans="1:6" ht="12" customHeight="1">
      <c r="A435" s="458"/>
      <c r="B435" s="459"/>
      <c r="C435" s="836"/>
      <c r="D435" s="78"/>
      <c r="E435" s="461"/>
      <c r="F435" s="14"/>
    </row>
    <row r="436" spans="1:6" ht="12" customHeight="1">
      <c r="A436" s="458" t="s">
        <v>14</v>
      </c>
      <c r="B436" s="459" t="s">
        <v>487</v>
      </c>
      <c r="C436" s="836">
        <v>2</v>
      </c>
      <c r="D436" s="78" t="s">
        <v>24</v>
      </c>
      <c r="E436" s="461"/>
      <c r="F436" s="14"/>
    </row>
    <row r="437" spans="1:6" ht="12" customHeight="1">
      <c r="A437" s="458"/>
      <c r="B437" s="459"/>
      <c r="C437" s="836"/>
      <c r="D437" s="78"/>
      <c r="E437" s="461"/>
      <c r="F437" s="14"/>
    </row>
    <row r="438" spans="1:6" ht="12" customHeight="1">
      <c r="A438" s="458" t="s">
        <v>15</v>
      </c>
      <c r="B438" s="459" t="s">
        <v>488</v>
      </c>
      <c r="C438" s="836">
        <v>2</v>
      </c>
      <c r="D438" s="78" t="s">
        <v>24</v>
      </c>
      <c r="E438" s="461"/>
      <c r="F438" s="14"/>
    </row>
    <row r="439" spans="1:6" ht="12" customHeight="1">
      <c r="A439" s="458"/>
      <c r="B439" s="459"/>
      <c r="C439" s="836"/>
      <c r="D439" s="78"/>
      <c r="E439" s="461"/>
      <c r="F439" s="14"/>
    </row>
    <row r="440" spans="1:6" ht="12" customHeight="1">
      <c r="A440" s="458" t="s">
        <v>17</v>
      </c>
      <c r="B440" s="459" t="s">
        <v>489</v>
      </c>
      <c r="C440" s="836">
        <v>6</v>
      </c>
      <c r="D440" s="78" t="s">
        <v>24</v>
      </c>
      <c r="E440" s="461"/>
      <c r="F440" s="14"/>
    </row>
    <row r="441" spans="1:6" ht="12" customHeight="1">
      <c r="A441" s="458"/>
      <c r="B441" s="459"/>
      <c r="C441" s="836"/>
      <c r="D441" s="78"/>
      <c r="E441" s="461"/>
      <c r="F441" s="14"/>
    </row>
    <row r="442" spans="1:6" ht="12" customHeight="1">
      <c r="A442" s="458" t="s">
        <v>18</v>
      </c>
      <c r="B442" s="459" t="s">
        <v>490</v>
      </c>
      <c r="C442" s="836">
        <v>2</v>
      </c>
      <c r="D442" s="78" t="s">
        <v>24</v>
      </c>
      <c r="E442" s="461"/>
      <c r="F442" s="14"/>
    </row>
    <row r="443" spans="1:6" ht="12" customHeight="1">
      <c r="A443" s="458"/>
      <c r="B443" s="459"/>
      <c r="C443" s="836"/>
      <c r="D443" s="78"/>
      <c r="E443" s="461"/>
      <c r="F443" s="14"/>
    </row>
    <row r="444" spans="1:6" ht="12" customHeight="1">
      <c r="A444" s="458" t="s">
        <v>19</v>
      </c>
      <c r="B444" s="459" t="s">
        <v>491</v>
      </c>
      <c r="C444" s="836">
        <v>1</v>
      </c>
      <c r="D444" s="78" t="s">
        <v>24</v>
      </c>
      <c r="E444" s="461"/>
      <c r="F444" s="14"/>
    </row>
    <row r="445" spans="1:6" ht="12" customHeight="1">
      <c r="A445" s="458"/>
      <c r="B445" s="459"/>
      <c r="C445" s="836"/>
      <c r="D445" s="78"/>
      <c r="E445" s="461"/>
      <c r="F445" s="14"/>
    </row>
    <row r="446" spans="1:6" ht="12" customHeight="1">
      <c r="A446" s="458" t="s">
        <v>20</v>
      </c>
      <c r="B446" s="459" t="s">
        <v>492</v>
      </c>
      <c r="C446" s="836">
        <v>1</v>
      </c>
      <c r="D446" s="78" t="s">
        <v>24</v>
      </c>
      <c r="E446" s="461"/>
      <c r="F446" s="14"/>
    </row>
    <row r="447" spans="1:6" ht="12" customHeight="1">
      <c r="A447" s="458"/>
      <c r="B447" s="459"/>
      <c r="C447" s="836"/>
      <c r="D447" s="78"/>
      <c r="E447" s="461"/>
      <c r="F447" s="14"/>
    </row>
    <row r="448" spans="1:6" ht="12" customHeight="1">
      <c r="A448" s="458" t="s">
        <v>21</v>
      </c>
      <c r="B448" s="459" t="s">
        <v>493</v>
      </c>
      <c r="C448" s="836">
        <v>1</v>
      </c>
      <c r="D448" s="78" t="s">
        <v>24</v>
      </c>
      <c r="E448" s="461"/>
      <c r="F448" s="14"/>
    </row>
    <row r="449" spans="1:6" ht="12" customHeight="1">
      <c r="A449" s="458"/>
      <c r="B449" s="459"/>
      <c r="C449" s="836"/>
      <c r="D449" s="78"/>
      <c r="E449" s="461"/>
      <c r="F449" s="14"/>
    </row>
    <row r="450" spans="1:6" ht="12" customHeight="1">
      <c r="A450" s="458" t="s">
        <v>32</v>
      </c>
      <c r="B450" s="459" t="s">
        <v>494</v>
      </c>
      <c r="C450" s="836">
        <v>2</v>
      </c>
      <c r="D450" s="78" t="s">
        <v>24</v>
      </c>
      <c r="E450" s="461"/>
      <c r="F450" s="14"/>
    </row>
    <row r="451" spans="1:6" ht="12" customHeight="1">
      <c r="A451" s="458"/>
      <c r="B451" s="459"/>
      <c r="C451" s="836"/>
      <c r="D451" s="78"/>
      <c r="E451" s="461"/>
      <c r="F451" s="14"/>
    </row>
    <row r="452" spans="1:6" ht="12" customHeight="1">
      <c r="A452" s="458" t="s">
        <v>756</v>
      </c>
      <c r="B452" s="459" t="s">
        <v>495</v>
      </c>
      <c r="C452" s="836">
        <v>1</v>
      </c>
      <c r="D452" s="78" t="s">
        <v>24</v>
      </c>
      <c r="E452" s="461"/>
      <c r="F452" s="14"/>
    </row>
    <row r="453" spans="1:6" ht="12" customHeight="1">
      <c r="A453" s="458"/>
      <c r="B453" s="459"/>
      <c r="C453" s="836"/>
      <c r="D453" s="78"/>
      <c r="E453" s="461"/>
      <c r="F453" s="14"/>
    </row>
    <row r="454" spans="1:6" ht="12" customHeight="1">
      <c r="A454" s="458" t="s">
        <v>757</v>
      </c>
      <c r="B454" s="459" t="s">
        <v>496</v>
      </c>
      <c r="C454" s="836">
        <v>2</v>
      </c>
      <c r="D454" s="78" t="s">
        <v>24</v>
      </c>
      <c r="E454" s="461"/>
      <c r="F454" s="14"/>
    </row>
    <row r="455" spans="1:6" ht="12" customHeight="1">
      <c r="A455" s="458"/>
      <c r="B455" s="459"/>
      <c r="C455" s="836"/>
      <c r="D455" s="78"/>
      <c r="E455" s="461"/>
      <c r="F455" s="14"/>
    </row>
    <row r="456" spans="1:6" ht="12" customHeight="1">
      <c r="A456" s="458" t="s">
        <v>758</v>
      </c>
      <c r="B456" s="459" t="s">
        <v>497</v>
      </c>
      <c r="C456" s="836">
        <v>2</v>
      </c>
      <c r="D456" s="78" t="s">
        <v>24</v>
      </c>
      <c r="E456" s="461"/>
      <c r="F456" s="14"/>
    </row>
    <row r="457" spans="1:6" ht="12" customHeight="1">
      <c r="A457" s="458"/>
      <c r="B457" s="459"/>
      <c r="C457" s="836"/>
      <c r="D457" s="78"/>
      <c r="E457" s="461"/>
      <c r="F457" s="14"/>
    </row>
    <row r="458" spans="1:6" ht="12" customHeight="1">
      <c r="A458" s="458" t="s">
        <v>759</v>
      </c>
      <c r="B458" s="459" t="s">
        <v>498</v>
      </c>
      <c r="C458" s="836">
        <v>1</v>
      </c>
      <c r="D458" s="78" t="s">
        <v>24</v>
      </c>
      <c r="E458" s="461"/>
      <c r="F458" s="14"/>
    </row>
    <row r="459" spans="1:6" ht="12" customHeight="1">
      <c r="A459" s="458"/>
      <c r="B459" s="459"/>
      <c r="C459" s="836"/>
      <c r="D459" s="78"/>
      <c r="E459" s="461"/>
      <c r="F459" s="14"/>
    </row>
    <row r="460" spans="1:6" ht="12" customHeight="1">
      <c r="A460" s="458"/>
      <c r="B460" s="459"/>
      <c r="C460" s="836"/>
      <c r="D460" s="78"/>
      <c r="E460" s="461"/>
      <c r="F460" s="14"/>
    </row>
    <row r="461" spans="1:6" ht="12" customHeight="1">
      <c r="A461" s="458"/>
      <c r="B461" s="459"/>
      <c r="C461" s="836"/>
      <c r="D461" s="78"/>
      <c r="E461" s="461"/>
      <c r="F461" s="14"/>
    </row>
    <row r="462" spans="1:6" ht="12" customHeight="1">
      <c r="A462" s="458"/>
      <c r="B462" s="98"/>
      <c r="C462" s="836"/>
      <c r="D462" s="78"/>
      <c r="E462" s="461"/>
      <c r="F462" s="14"/>
    </row>
    <row r="463" spans="1:6" ht="18.75" customHeight="1" thickBot="1">
      <c r="A463" s="462"/>
      <c r="B463" s="931" t="s">
        <v>126</v>
      </c>
      <c r="C463" s="932"/>
      <c r="D463" s="933"/>
      <c r="E463" s="463"/>
      <c r="F463" s="668"/>
    </row>
    <row r="464" spans="1:6" ht="12" customHeight="1" thickTop="1">
      <c r="A464" s="464"/>
      <c r="B464" s="934"/>
      <c r="C464" s="935"/>
      <c r="D464" s="936"/>
      <c r="E464" s="465"/>
      <c r="F464" s="26"/>
    </row>
    <row r="465" spans="1:6" ht="12" customHeight="1">
      <c r="A465" s="466"/>
      <c r="B465" s="467"/>
      <c r="C465" s="871"/>
      <c r="D465" s="174"/>
      <c r="E465" s="469"/>
      <c r="F465" s="445"/>
    </row>
    <row r="466" spans="1:6" ht="12" customHeight="1">
      <c r="A466" s="466"/>
      <c r="B466" s="467"/>
      <c r="C466" s="837"/>
      <c r="D466" s="174"/>
      <c r="E466" s="469"/>
      <c r="F466" s="445"/>
    </row>
    <row r="467" spans="1:6" ht="12" customHeight="1">
      <c r="A467" s="19"/>
      <c r="B467" s="20"/>
      <c r="C467" s="833"/>
      <c r="D467" s="21"/>
      <c r="E467" s="74"/>
      <c r="F467" s="22"/>
    </row>
    <row r="468" spans="1:6" ht="12" customHeight="1">
      <c r="A468" s="24" t="s">
        <v>0</v>
      </c>
      <c r="B468" s="25" t="s">
        <v>1</v>
      </c>
      <c r="C468" s="834" t="s">
        <v>2</v>
      </c>
      <c r="D468" s="25" t="s">
        <v>3</v>
      </c>
      <c r="E468" s="75" t="s">
        <v>4</v>
      </c>
      <c r="F468" s="26" t="s">
        <v>5</v>
      </c>
    </row>
    <row r="469" spans="1:6" ht="12" customHeight="1">
      <c r="A469" s="458"/>
      <c r="B469" s="459"/>
      <c r="C469" s="836"/>
      <c r="D469" s="78"/>
      <c r="E469" s="461"/>
      <c r="F469" s="14"/>
    </row>
    <row r="470" spans="1:6" ht="12" customHeight="1">
      <c r="A470" s="458"/>
      <c r="B470" s="267" t="s">
        <v>760</v>
      </c>
      <c r="C470" s="836"/>
      <c r="D470" s="78"/>
      <c r="E470" s="461"/>
      <c r="F470" s="14"/>
    </row>
    <row r="471" spans="1:6" ht="12" customHeight="1">
      <c r="A471" s="458"/>
      <c r="B471" s="459"/>
      <c r="C471" s="836"/>
      <c r="D471" s="78"/>
      <c r="E471" s="461"/>
      <c r="F471" s="14"/>
    </row>
    <row r="472" spans="1:6" ht="12" customHeight="1">
      <c r="A472" s="458" t="s">
        <v>6</v>
      </c>
      <c r="B472" s="459" t="s">
        <v>499</v>
      </c>
      <c r="C472" s="836">
        <v>2</v>
      </c>
      <c r="D472" s="78" t="s">
        <v>24</v>
      </c>
      <c r="E472" s="461"/>
      <c r="F472" s="14"/>
    </row>
    <row r="473" spans="1:6" ht="12" customHeight="1">
      <c r="A473" s="458"/>
      <c r="B473" s="459"/>
      <c r="C473" s="836"/>
      <c r="D473" s="78"/>
      <c r="E473" s="461"/>
      <c r="F473" s="14"/>
    </row>
    <row r="474" spans="1:6" ht="12" customHeight="1">
      <c r="A474" s="458" t="s">
        <v>9</v>
      </c>
      <c r="B474" s="459" t="s">
        <v>500</v>
      </c>
      <c r="C474" s="836">
        <v>1</v>
      </c>
      <c r="D474" s="78" t="s">
        <v>24</v>
      </c>
      <c r="E474" s="461"/>
      <c r="F474" s="14"/>
    </row>
    <row r="475" spans="1:6" ht="12" customHeight="1">
      <c r="A475" s="458"/>
      <c r="B475" s="459"/>
      <c r="C475" s="836"/>
      <c r="D475" s="78"/>
      <c r="E475" s="461"/>
      <c r="F475" s="14"/>
    </row>
    <row r="476" spans="1:6" ht="12" customHeight="1">
      <c r="A476" s="458" t="s">
        <v>10</v>
      </c>
      <c r="B476" s="459" t="s">
        <v>501</v>
      </c>
      <c r="C476" s="836">
        <v>2</v>
      </c>
      <c r="D476" s="78" t="s">
        <v>24</v>
      </c>
      <c r="E476" s="461"/>
      <c r="F476" s="14"/>
    </row>
    <row r="477" spans="1:6" ht="12" customHeight="1">
      <c r="A477" s="458"/>
      <c r="B477" s="459"/>
      <c r="C477" s="836"/>
      <c r="D477" s="78"/>
      <c r="E477" s="461"/>
      <c r="F477" s="14"/>
    </row>
    <row r="478" spans="1:6" ht="12" customHeight="1">
      <c r="A478" s="458" t="s">
        <v>11</v>
      </c>
      <c r="B478" s="459" t="s">
        <v>502</v>
      </c>
      <c r="C478" s="836">
        <v>2</v>
      </c>
      <c r="D478" s="78" t="s">
        <v>24</v>
      </c>
      <c r="E478" s="461"/>
      <c r="F478" s="14"/>
    </row>
    <row r="479" spans="1:6" ht="12" customHeight="1">
      <c r="A479" s="458"/>
      <c r="B479" s="459"/>
      <c r="C479" s="836"/>
      <c r="D479" s="78"/>
      <c r="E479" s="461"/>
      <c r="F479" s="14"/>
    </row>
    <row r="480" spans="1:6" ht="12" customHeight="1">
      <c r="A480" s="458" t="s">
        <v>12</v>
      </c>
      <c r="B480" s="459" t="s">
        <v>503</v>
      </c>
      <c r="C480" s="836">
        <v>1</v>
      </c>
      <c r="D480" s="78" t="s">
        <v>24</v>
      </c>
      <c r="E480" s="461"/>
      <c r="F480" s="14"/>
    </row>
    <row r="481" spans="1:6" ht="12" customHeight="1">
      <c r="A481" s="458"/>
      <c r="B481" s="459"/>
      <c r="C481" s="836"/>
      <c r="D481" s="78"/>
      <c r="E481" s="461"/>
      <c r="F481" s="14"/>
    </row>
    <row r="482" spans="1:6" ht="12" customHeight="1">
      <c r="A482" s="458" t="s">
        <v>13</v>
      </c>
      <c r="B482" s="459" t="s">
        <v>504</v>
      </c>
      <c r="C482" s="836">
        <v>1</v>
      </c>
      <c r="D482" s="78" t="s">
        <v>24</v>
      </c>
      <c r="E482" s="461"/>
      <c r="F482" s="14"/>
    </row>
    <row r="483" spans="1:6" ht="12" customHeight="1">
      <c r="A483" s="458"/>
      <c r="B483" s="459"/>
      <c r="C483" s="836"/>
      <c r="D483" s="78"/>
      <c r="E483" s="461"/>
      <c r="F483" s="14"/>
    </row>
    <row r="484" spans="1:6" ht="12" customHeight="1">
      <c r="A484" s="458" t="s">
        <v>14</v>
      </c>
      <c r="B484" s="459" t="s">
        <v>505</v>
      </c>
      <c r="C484" s="836">
        <v>2</v>
      </c>
      <c r="D484" s="78" t="s">
        <v>24</v>
      </c>
      <c r="E484" s="461"/>
      <c r="F484" s="14"/>
    </row>
    <row r="485" spans="1:6" ht="12" customHeight="1">
      <c r="A485" s="458"/>
      <c r="B485" s="459"/>
      <c r="C485" s="836"/>
      <c r="D485" s="78"/>
      <c r="E485" s="461"/>
      <c r="F485" s="14"/>
    </row>
    <row r="486" spans="1:6" ht="12" customHeight="1">
      <c r="A486" s="458" t="s">
        <v>15</v>
      </c>
      <c r="B486" s="459" t="s">
        <v>506</v>
      </c>
      <c r="C486" s="836">
        <v>1</v>
      </c>
      <c r="D486" s="78" t="s">
        <v>24</v>
      </c>
      <c r="E486" s="461"/>
      <c r="F486" s="14"/>
    </row>
    <row r="487" spans="1:6" ht="12" customHeight="1">
      <c r="A487" s="458"/>
      <c r="B487" s="459"/>
      <c r="C487" s="836"/>
      <c r="D487" s="78"/>
      <c r="E487" s="461"/>
      <c r="F487" s="14"/>
    </row>
    <row r="488" spans="1:6" ht="12" customHeight="1">
      <c r="A488" s="458" t="s">
        <v>17</v>
      </c>
      <c r="B488" s="459" t="s">
        <v>507</v>
      </c>
      <c r="C488" s="836">
        <v>2</v>
      </c>
      <c r="D488" s="78" t="s">
        <v>24</v>
      </c>
      <c r="E488" s="461"/>
      <c r="F488" s="14"/>
    </row>
    <row r="489" spans="1:6" ht="12" customHeight="1">
      <c r="A489" s="458"/>
      <c r="B489" s="459"/>
      <c r="C489" s="836"/>
      <c r="D489" s="78"/>
      <c r="E489" s="461"/>
      <c r="F489" s="14"/>
    </row>
    <row r="490" spans="1:6" ht="12" customHeight="1">
      <c r="A490" s="458" t="s">
        <v>18</v>
      </c>
      <c r="B490" s="459" t="s">
        <v>508</v>
      </c>
      <c r="C490" s="836">
        <v>4</v>
      </c>
      <c r="D490" s="78" t="s">
        <v>24</v>
      </c>
      <c r="E490" s="461"/>
      <c r="F490" s="14"/>
    </row>
    <row r="491" spans="1:6" ht="12" customHeight="1">
      <c r="A491" s="458"/>
      <c r="B491" s="459"/>
      <c r="C491" s="836"/>
      <c r="D491" s="78"/>
      <c r="E491" s="461"/>
      <c r="F491" s="14"/>
    </row>
    <row r="492" spans="1:6" ht="12" customHeight="1">
      <c r="A492" s="458" t="s">
        <v>19</v>
      </c>
      <c r="B492" s="459" t="s">
        <v>509</v>
      </c>
      <c r="C492" s="836">
        <v>3</v>
      </c>
      <c r="D492" s="78" t="s">
        <v>24</v>
      </c>
      <c r="E492" s="461"/>
      <c r="F492" s="14"/>
    </row>
    <row r="493" spans="1:6" ht="12" customHeight="1">
      <c r="A493" s="458"/>
      <c r="B493" s="459"/>
      <c r="C493" s="836"/>
      <c r="D493" s="78"/>
      <c r="E493" s="461"/>
      <c r="F493" s="14"/>
    </row>
    <row r="494" spans="1:6" ht="12" customHeight="1">
      <c r="A494" s="458" t="s">
        <v>20</v>
      </c>
      <c r="B494" s="459" t="s">
        <v>510</v>
      </c>
      <c r="C494" s="836">
        <v>4</v>
      </c>
      <c r="D494" s="78" t="s">
        <v>24</v>
      </c>
      <c r="E494" s="461"/>
      <c r="F494" s="14"/>
    </row>
    <row r="495" spans="1:6" ht="12" customHeight="1">
      <c r="A495" s="458"/>
      <c r="B495" s="459"/>
      <c r="C495" s="836"/>
      <c r="D495" s="78"/>
      <c r="E495" s="461"/>
      <c r="F495" s="14"/>
    </row>
    <row r="496" spans="1:6" ht="12" customHeight="1">
      <c r="A496" s="458" t="s">
        <v>21</v>
      </c>
      <c r="B496" s="459" t="s">
        <v>511</v>
      </c>
      <c r="C496" s="836">
        <v>2</v>
      </c>
      <c r="D496" s="78" t="s">
        <v>24</v>
      </c>
      <c r="E496" s="461"/>
      <c r="F496" s="14"/>
    </row>
    <row r="497" spans="1:6" ht="12" customHeight="1">
      <c r="A497" s="458"/>
      <c r="B497" s="459"/>
      <c r="C497" s="836"/>
      <c r="D497" s="78"/>
      <c r="E497" s="461"/>
      <c r="F497" s="14"/>
    </row>
    <row r="498" spans="1:6" ht="12" customHeight="1">
      <c r="A498" s="458" t="s">
        <v>32</v>
      </c>
      <c r="B498" s="459" t="s">
        <v>512</v>
      </c>
      <c r="C498" s="836">
        <v>3</v>
      </c>
      <c r="D498" s="78" t="s">
        <v>24</v>
      </c>
      <c r="E498" s="461"/>
      <c r="F498" s="14"/>
    </row>
    <row r="499" spans="1:6" ht="12" customHeight="1">
      <c r="A499" s="458"/>
      <c r="B499" s="459"/>
      <c r="C499" s="836"/>
      <c r="D499" s="78"/>
      <c r="E499" s="461"/>
      <c r="F499" s="14"/>
    </row>
    <row r="500" spans="1:6" ht="12" customHeight="1">
      <c r="A500" s="458" t="s">
        <v>756</v>
      </c>
      <c r="B500" s="459" t="s">
        <v>513</v>
      </c>
      <c r="C500" s="836">
        <v>2</v>
      </c>
      <c r="D500" s="78" t="s">
        <v>24</v>
      </c>
      <c r="E500" s="461"/>
      <c r="F500" s="14"/>
    </row>
    <row r="501" spans="1:6" ht="12" customHeight="1">
      <c r="A501" s="458"/>
      <c r="B501" s="459"/>
      <c r="C501" s="836"/>
      <c r="D501" s="78"/>
      <c r="E501" s="461"/>
      <c r="F501" s="14"/>
    </row>
    <row r="502" spans="1:6" ht="12" customHeight="1">
      <c r="A502" s="458" t="s">
        <v>757</v>
      </c>
      <c r="B502" s="459" t="s">
        <v>514</v>
      </c>
      <c r="C502" s="836">
        <v>2</v>
      </c>
      <c r="D502" s="78" t="s">
        <v>24</v>
      </c>
      <c r="E502" s="461"/>
      <c r="F502" s="14"/>
    </row>
    <row r="503" spans="1:6" ht="12" customHeight="1">
      <c r="A503" s="458"/>
      <c r="B503" s="459"/>
      <c r="C503" s="836"/>
      <c r="D503" s="78"/>
      <c r="E503" s="461"/>
      <c r="F503" s="14"/>
    </row>
    <row r="504" spans="1:6" ht="12" customHeight="1">
      <c r="A504" s="458" t="s">
        <v>758</v>
      </c>
      <c r="B504" s="459" t="s">
        <v>515</v>
      </c>
      <c r="C504" s="836">
        <v>1</v>
      </c>
      <c r="D504" s="78" t="s">
        <v>24</v>
      </c>
      <c r="E504" s="461"/>
      <c r="F504" s="14"/>
    </row>
    <row r="505" spans="1:6" ht="12" customHeight="1">
      <c r="A505" s="458"/>
      <c r="B505" s="459"/>
      <c r="C505" s="836"/>
      <c r="D505" s="78"/>
      <c r="E505" s="461"/>
      <c r="F505" s="14"/>
    </row>
    <row r="506" spans="1:6" ht="12" customHeight="1">
      <c r="A506" s="458" t="s">
        <v>759</v>
      </c>
      <c r="B506" s="459" t="s">
        <v>516</v>
      </c>
      <c r="C506" s="836">
        <v>2</v>
      </c>
      <c r="D506" s="78" t="s">
        <v>24</v>
      </c>
      <c r="E506" s="461"/>
      <c r="F506" s="14"/>
    </row>
    <row r="507" spans="1:6" ht="12" customHeight="1">
      <c r="A507" s="458"/>
      <c r="B507" s="459"/>
      <c r="C507" s="836"/>
      <c r="D507" s="78"/>
      <c r="E507" s="461"/>
      <c r="F507" s="14"/>
    </row>
    <row r="508" spans="1:6" ht="12" customHeight="1">
      <c r="A508" s="458" t="s">
        <v>761</v>
      </c>
      <c r="B508" s="459" t="s">
        <v>517</v>
      </c>
      <c r="C508" s="836">
        <v>4</v>
      </c>
      <c r="D508" s="78" t="s">
        <v>24</v>
      </c>
      <c r="E508" s="461"/>
      <c r="F508" s="14"/>
    </row>
    <row r="509" spans="1:6" ht="12" customHeight="1">
      <c r="A509" s="458"/>
      <c r="B509" s="459"/>
      <c r="C509" s="836"/>
      <c r="D509" s="78"/>
      <c r="E509" s="461"/>
      <c r="F509" s="14"/>
    </row>
    <row r="510" spans="1:6" ht="12" customHeight="1">
      <c r="A510" s="458" t="s">
        <v>762</v>
      </c>
      <c r="B510" s="459" t="s">
        <v>518</v>
      </c>
      <c r="C510" s="836">
        <v>5</v>
      </c>
      <c r="D510" s="78" t="s">
        <v>24</v>
      </c>
      <c r="E510" s="461"/>
      <c r="F510" s="14"/>
    </row>
    <row r="511" spans="1:6" ht="12" customHeight="1">
      <c r="A511" s="458"/>
      <c r="B511" s="459"/>
      <c r="C511" s="836"/>
      <c r="D511" s="78"/>
      <c r="E511" s="461"/>
      <c r="F511" s="14"/>
    </row>
    <row r="512" spans="1:6" ht="12" customHeight="1">
      <c r="A512" s="458" t="s">
        <v>763</v>
      </c>
      <c r="B512" s="459" t="s">
        <v>519</v>
      </c>
      <c r="C512" s="836">
        <v>1</v>
      </c>
      <c r="D512" s="78" t="s">
        <v>24</v>
      </c>
      <c r="E512" s="461"/>
      <c r="F512" s="14"/>
    </row>
    <row r="513" spans="1:6" ht="12" customHeight="1">
      <c r="A513" s="458"/>
      <c r="B513" s="459"/>
      <c r="C513" s="836"/>
      <c r="D513" s="78"/>
      <c r="E513" s="461"/>
      <c r="F513" s="14"/>
    </row>
    <row r="514" spans="1:6" ht="12" customHeight="1">
      <c r="A514" s="458"/>
      <c r="B514" s="459"/>
      <c r="C514" s="836"/>
      <c r="D514" s="78"/>
      <c r="E514" s="461"/>
      <c r="F514" s="14"/>
    </row>
    <row r="515" spans="1:6" ht="12" customHeight="1">
      <c r="A515" s="458"/>
      <c r="B515" s="459"/>
      <c r="C515" s="836"/>
      <c r="D515" s="78"/>
      <c r="E515" s="461"/>
      <c r="F515" s="14"/>
    </row>
    <row r="516" spans="1:6" ht="12" customHeight="1">
      <c r="A516" s="458"/>
      <c r="B516" s="459"/>
      <c r="C516" s="836"/>
      <c r="D516" s="78"/>
      <c r="E516" s="461"/>
      <c r="F516" s="14"/>
    </row>
    <row r="517" spans="1:6" ht="12" customHeight="1">
      <c r="A517" s="458"/>
      <c r="B517" s="459"/>
      <c r="C517" s="836"/>
      <c r="D517" s="78"/>
      <c r="E517" s="461"/>
      <c r="F517" s="14"/>
    </row>
    <row r="518" spans="1:6" ht="12" customHeight="1">
      <c r="A518" s="458"/>
      <c r="B518" s="98"/>
      <c r="C518" s="836"/>
      <c r="D518" s="78"/>
      <c r="E518" s="461"/>
      <c r="F518" s="14"/>
    </row>
    <row r="519" spans="1:6" ht="12" customHeight="1">
      <c r="A519" s="458"/>
      <c r="B519" s="98"/>
      <c r="C519" s="836"/>
      <c r="D519" s="78"/>
      <c r="E519" s="461"/>
      <c r="F519" s="14"/>
    </row>
    <row r="520" spans="1:6" ht="12" customHeight="1">
      <c r="A520" s="458"/>
      <c r="B520" s="98"/>
      <c r="C520" s="836"/>
      <c r="D520" s="78"/>
      <c r="E520" s="461"/>
      <c r="F520" s="14"/>
    </row>
    <row r="521" spans="1:6" ht="15.75" customHeight="1" thickBot="1">
      <c r="A521" s="462"/>
      <c r="B521" s="931" t="s">
        <v>126</v>
      </c>
      <c r="C521" s="932"/>
      <c r="D521" s="933"/>
      <c r="E521" s="463"/>
      <c r="F521" s="668"/>
    </row>
    <row r="522" spans="1:6" ht="12" customHeight="1" thickTop="1">
      <c r="A522" s="464"/>
      <c r="B522" s="934"/>
      <c r="C522" s="935"/>
      <c r="D522" s="936"/>
      <c r="E522" s="465"/>
      <c r="F522" s="26"/>
    </row>
    <row r="523" spans="1:6" ht="12" customHeight="1">
      <c r="A523" s="466"/>
      <c r="B523" s="467"/>
      <c r="C523" s="871"/>
      <c r="D523" s="174"/>
      <c r="E523" s="469"/>
      <c r="F523" s="445"/>
    </row>
    <row r="524" spans="1:6" ht="12" customHeight="1">
      <c r="A524" s="466"/>
      <c r="B524" s="467"/>
      <c r="C524" s="837"/>
      <c r="D524" s="174"/>
      <c r="E524" s="469"/>
      <c r="F524" s="445"/>
    </row>
    <row r="525" spans="1:6" ht="12" customHeight="1">
      <c r="A525" s="176" t="s">
        <v>0</v>
      </c>
      <c r="B525" s="225" t="s">
        <v>1</v>
      </c>
      <c r="C525" s="872" t="s">
        <v>2</v>
      </c>
      <c r="D525" s="226" t="s">
        <v>3</v>
      </c>
      <c r="E525" s="227" t="s">
        <v>4</v>
      </c>
      <c r="F525" s="262" t="s">
        <v>63</v>
      </c>
    </row>
    <row r="526" spans="1:6" ht="12" customHeight="1">
      <c r="A526" s="183"/>
      <c r="B526" s="228"/>
      <c r="C526" s="873"/>
      <c r="D526" s="229"/>
      <c r="E526" s="230"/>
      <c r="F526" s="188"/>
    </row>
    <row r="527" spans="1:6" ht="12" customHeight="1">
      <c r="A527" s="458"/>
      <c r="B527" s="459"/>
      <c r="C527" s="836"/>
      <c r="D527" s="78"/>
      <c r="E527" s="461"/>
      <c r="F527" s="14"/>
    </row>
    <row r="528" spans="1:6" ht="12" customHeight="1">
      <c r="A528" s="458"/>
      <c r="B528" s="267" t="s">
        <v>760</v>
      </c>
      <c r="C528" s="836"/>
      <c r="D528" s="78"/>
      <c r="E528" s="461"/>
      <c r="F528" s="14"/>
    </row>
    <row r="529" spans="1:6" ht="12" customHeight="1">
      <c r="A529" s="458"/>
      <c r="B529" s="459"/>
      <c r="C529" s="836"/>
      <c r="D529" s="78"/>
      <c r="E529" s="461"/>
      <c r="F529" s="14"/>
    </row>
    <row r="530" spans="1:6" ht="12" customHeight="1">
      <c r="A530" s="458" t="s">
        <v>6</v>
      </c>
      <c r="B530" s="459" t="s">
        <v>520</v>
      </c>
      <c r="C530" s="836">
        <v>1</v>
      </c>
      <c r="D530" s="78" t="s">
        <v>24</v>
      </c>
      <c r="E530" s="461"/>
      <c r="F530" s="14"/>
    </row>
    <row r="531" spans="1:6" ht="12" customHeight="1">
      <c r="A531" s="458"/>
      <c r="B531" s="459"/>
      <c r="C531" s="836"/>
      <c r="D531" s="78"/>
      <c r="E531" s="461"/>
      <c r="F531" s="14"/>
    </row>
    <row r="532" spans="1:6" ht="12" customHeight="1">
      <c r="A532" s="458" t="s">
        <v>9</v>
      </c>
      <c r="B532" s="459" t="s">
        <v>521</v>
      </c>
      <c r="C532" s="836">
        <v>1</v>
      </c>
      <c r="D532" s="78" t="s">
        <v>24</v>
      </c>
      <c r="E532" s="461"/>
      <c r="F532" s="14"/>
    </row>
    <row r="533" spans="1:6" ht="12" customHeight="1">
      <c r="A533" s="458"/>
      <c r="B533" s="459"/>
      <c r="C533" s="836"/>
      <c r="D533" s="78"/>
      <c r="E533" s="461"/>
      <c r="F533" s="14"/>
    </row>
    <row r="534" spans="1:6" ht="12" customHeight="1">
      <c r="A534" s="458" t="s">
        <v>10</v>
      </c>
      <c r="B534" s="459" t="s">
        <v>522</v>
      </c>
      <c r="C534" s="836">
        <v>2</v>
      </c>
      <c r="D534" s="78" t="s">
        <v>24</v>
      </c>
      <c r="E534" s="461"/>
      <c r="F534" s="14"/>
    </row>
    <row r="535" spans="1:6" ht="12" customHeight="1">
      <c r="A535" s="458"/>
      <c r="B535" s="459"/>
      <c r="C535" s="836"/>
      <c r="D535" s="78"/>
      <c r="E535" s="461"/>
      <c r="F535" s="14"/>
    </row>
    <row r="536" spans="1:6" ht="12" customHeight="1">
      <c r="A536" s="458" t="s">
        <v>11</v>
      </c>
      <c r="B536" s="459" t="s">
        <v>523</v>
      </c>
      <c r="C536" s="836">
        <v>1</v>
      </c>
      <c r="D536" s="78" t="s">
        <v>24</v>
      </c>
      <c r="E536" s="461"/>
      <c r="F536" s="14"/>
    </row>
    <row r="537" spans="1:6" ht="12" customHeight="1">
      <c r="A537" s="458"/>
      <c r="B537" s="459"/>
      <c r="C537" s="836"/>
      <c r="D537" s="78"/>
      <c r="E537" s="461"/>
      <c r="F537" s="14"/>
    </row>
    <row r="538" spans="1:6" ht="12" customHeight="1">
      <c r="A538" s="458" t="s">
        <v>12</v>
      </c>
      <c r="B538" s="459" t="s">
        <v>524</v>
      </c>
      <c r="C538" s="836">
        <v>2</v>
      </c>
      <c r="D538" s="78" t="s">
        <v>24</v>
      </c>
      <c r="E538" s="461"/>
      <c r="F538" s="14"/>
    </row>
    <row r="539" spans="1:6" ht="12" customHeight="1">
      <c r="A539" s="458"/>
      <c r="B539" s="459"/>
      <c r="C539" s="836"/>
      <c r="D539" s="78"/>
      <c r="E539" s="461"/>
      <c r="F539" s="14"/>
    </row>
    <row r="540" spans="1:6" ht="12" customHeight="1">
      <c r="A540" s="458" t="s">
        <v>13</v>
      </c>
      <c r="B540" s="459" t="s">
        <v>525</v>
      </c>
      <c r="C540" s="836">
        <v>2</v>
      </c>
      <c r="D540" s="78" t="s">
        <v>24</v>
      </c>
      <c r="E540" s="461"/>
      <c r="F540" s="14"/>
    </row>
    <row r="541" spans="1:6" ht="12" customHeight="1">
      <c r="A541" s="458"/>
      <c r="B541" s="459"/>
      <c r="C541" s="836"/>
      <c r="D541" s="78"/>
      <c r="E541" s="461"/>
      <c r="F541" s="14"/>
    </row>
    <row r="542" spans="1:6" ht="12" customHeight="1">
      <c r="A542" s="458" t="s">
        <v>14</v>
      </c>
      <c r="B542" s="459" t="s">
        <v>526</v>
      </c>
      <c r="C542" s="836">
        <v>1</v>
      </c>
      <c r="D542" s="78" t="s">
        <v>24</v>
      </c>
      <c r="E542" s="461"/>
      <c r="F542" s="14"/>
    </row>
    <row r="543" spans="1:6" ht="12" customHeight="1">
      <c r="A543" s="458"/>
      <c r="B543" s="459"/>
      <c r="C543" s="836"/>
      <c r="D543" s="78"/>
      <c r="E543" s="461"/>
      <c r="F543" s="14"/>
    </row>
    <row r="544" spans="1:6" ht="12" customHeight="1">
      <c r="A544" s="458" t="s">
        <v>15</v>
      </c>
      <c r="B544" s="459" t="s">
        <v>527</v>
      </c>
      <c r="C544" s="836">
        <v>5</v>
      </c>
      <c r="D544" s="78" t="s">
        <v>24</v>
      </c>
      <c r="E544" s="461"/>
      <c r="F544" s="14"/>
    </row>
    <row r="545" spans="1:6" ht="12" customHeight="1">
      <c r="A545" s="458"/>
      <c r="B545" s="459"/>
      <c r="C545" s="836"/>
      <c r="D545" s="78"/>
      <c r="E545" s="461"/>
      <c r="F545" s="14"/>
    </row>
    <row r="546" spans="1:6" ht="12" customHeight="1">
      <c r="A546" s="458" t="s">
        <v>17</v>
      </c>
      <c r="B546" s="459" t="s">
        <v>528</v>
      </c>
      <c r="C546" s="836">
        <v>3</v>
      </c>
      <c r="D546" s="78" t="s">
        <v>24</v>
      </c>
      <c r="E546" s="461"/>
      <c r="F546" s="14"/>
    </row>
    <row r="547" spans="1:6" ht="12" customHeight="1">
      <c r="A547" s="458"/>
      <c r="B547" s="459"/>
      <c r="C547" s="836"/>
      <c r="D547" s="78"/>
      <c r="E547" s="461"/>
      <c r="F547" s="14"/>
    </row>
    <row r="548" spans="1:6" ht="12" customHeight="1">
      <c r="A548" s="458" t="s">
        <v>18</v>
      </c>
      <c r="B548" s="459" t="s">
        <v>529</v>
      </c>
      <c r="C548" s="836">
        <v>2</v>
      </c>
      <c r="D548" s="78" t="s">
        <v>24</v>
      </c>
      <c r="E548" s="461"/>
      <c r="F548" s="14"/>
    </row>
    <row r="549" spans="1:6" ht="12" customHeight="1">
      <c r="A549" s="458"/>
      <c r="B549" s="459"/>
      <c r="C549" s="836"/>
      <c r="D549" s="78"/>
      <c r="E549" s="461"/>
      <c r="F549" s="14"/>
    </row>
    <row r="550" spans="1:6" ht="12" customHeight="1">
      <c r="A550" s="458" t="s">
        <v>19</v>
      </c>
      <c r="B550" s="459" t="s">
        <v>530</v>
      </c>
      <c r="C550" s="836">
        <v>2</v>
      </c>
      <c r="D550" s="78" t="s">
        <v>24</v>
      </c>
      <c r="E550" s="461"/>
      <c r="F550" s="14"/>
    </row>
    <row r="551" spans="1:6" ht="12" customHeight="1">
      <c r="A551" s="458"/>
      <c r="B551" s="459"/>
      <c r="C551" s="836"/>
      <c r="D551" s="78"/>
      <c r="E551" s="461"/>
      <c r="F551" s="14"/>
    </row>
    <row r="552" spans="1:6" ht="12" customHeight="1">
      <c r="A552" s="458" t="s">
        <v>20</v>
      </c>
      <c r="B552" s="459" t="s">
        <v>531</v>
      </c>
      <c r="C552" s="836">
        <v>2</v>
      </c>
      <c r="D552" s="78" t="s">
        <v>24</v>
      </c>
      <c r="E552" s="461"/>
      <c r="F552" s="14"/>
    </row>
    <row r="553" spans="1:6" ht="12" customHeight="1">
      <c r="A553" s="458"/>
      <c r="B553" s="459"/>
      <c r="C553" s="836"/>
      <c r="D553" s="78"/>
      <c r="E553" s="461"/>
      <c r="F553" s="14"/>
    </row>
    <row r="554" spans="1:6" ht="12" customHeight="1">
      <c r="A554" s="458" t="s">
        <v>21</v>
      </c>
      <c r="B554" s="459" t="s">
        <v>532</v>
      </c>
      <c r="C554" s="836">
        <v>2</v>
      </c>
      <c r="D554" s="78" t="s">
        <v>24</v>
      </c>
      <c r="E554" s="461"/>
      <c r="F554" s="14"/>
    </row>
    <row r="555" spans="1:6" ht="12" customHeight="1">
      <c r="A555" s="458"/>
      <c r="B555" s="459"/>
      <c r="C555" s="836"/>
      <c r="D555" s="78"/>
      <c r="E555" s="461"/>
      <c r="F555" s="14"/>
    </row>
    <row r="556" spans="1:6" ht="12" customHeight="1">
      <c r="A556" s="458" t="s">
        <v>32</v>
      </c>
      <c r="B556" s="459" t="s">
        <v>533</v>
      </c>
      <c r="C556" s="836">
        <v>2</v>
      </c>
      <c r="D556" s="78" t="s">
        <v>24</v>
      </c>
      <c r="E556" s="461"/>
      <c r="F556" s="14"/>
    </row>
    <row r="557" spans="1:6" ht="12" customHeight="1">
      <c r="A557" s="458"/>
      <c r="B557" s="459"/>
      <c r="C557" s="836"/>
      <c r="D557" s="78"/>
      <c r="E557" s="461"/>
      <c r="F557" s="14"/>
    </row>
    <row r="558" spans="1:6" ht="12" customHeight="1">
      <c r="A558" s="458" t="s">
        <v>756</v>
      </c>
      <c r="B558" s="459" t="s">
        <v>534</v>
      </c>
      <c r="C558" s="836">
        <v>2</v>
      </c>
      <c r="D558" s="78" t="s">
        <v>24</v>
      </c>
      <c r="E558" s="461"/>
      <c r="F558" s="14"/>
    </row>
    <row r="559" spans="1:6" ht="12" customHeight="1">
      <c r="A559" s="458"/>
      <c r="B559" s="459"/>
      <c r="C559" s="836"/>
      <c r="D559" s="78"/>
      <c r="E559" s="461"/>
      <c r="F559" s="14"/>
    </row>
    <row r="560" spans="1:6" ht="12" customHeight="1">
      <c r="A560" s="458" t="s">
        <v>757</v>
      </c>
      <c r="B560" s="459" t="s">
        <v>535</v>
      </c>
      <c r="C560" s="836">
        <v>7</v>
      </c>
      <c r="D560" s="78" t="s">
        <v>24</v>
      </c>
      <c r="E560" s="461"/>
      <c r="F560" s="14"/>
    </row>
    <row r="561" spans="1:6" ht="12" customHeight="1">
      <c r="A561" s="458"/>
      <c r="B561" s="459"/>
      <c r="C561" s="836"/>
      <c r="D561" s="78"/>
      <c r="E561" s="461"/>
      <c r="F561" s="14"/>
    </row>
    <row r="562" spans="1:6" ht="12" customHeight="1">
      <c r="A562" s="458" t="s">
        <v>758</v>
      </c>
      <c r="B562" s="459" t="s">
        <v>536</v>
      </c>
      <c r="C562" s="836">
        <v>2</v>
      </c>
      <c r="D562" s="78" t="s">
        <v>24</v>
      </c>
      <c r="E562" s="461"/>
      <c r="F562" s="14"/>
    </row>
    <row r="563" spans="1:6" ht="12" customHeight="1">
      <c r="A563" s="458"/>
      <c r="B563" s="459"/>
      <c r="C563" s="836"/>
      <c r="D563" s="78"/>
      <c r="E563" s="461"/>
      <c r="F563" s="14"/>
    </row>
    <row r="564" spans="1:6" ht="12" customHeight="1">
      <c r="A564" s="458" t="s">
        <v>759</v>
      </c>
      <c r="B564" s="459" t="s">
        <v>537</v>
      </c>
      <c r="C564" s="836">
        <v>5</v>
      </c>
      <c r="D564" s="78" t="s">
        <v>24</v>
      </c>
      <c r="E564" s="461"/>
      <c r="F564" s="14"/>
    </row>
    <row r="565" spans="1:6" ht="12" customHeight="1">
      <c r="A565" s="458"/>
      <c r="B565" s="459"/>
      <c r="C565" s="836"/>
      <c r="D565" s="78"/>
      <c r="E565" s="461"/>
      <c r="F565" s="14"/>
    </row>
    <row r="566" spans="1:6" ht="12" customHeight="1">
      <c r="A566" s="458" t="s">
        <v>761</v>
      </c>
      <c r="B566" s="459" t="s">
        <v>538</v>
      </c>
      <c r="C566" s="836">
        <v>4</v>
      </c>
      <c r="D566" s="78" t="s">
        <v>24</v>
      </c>
      <c r="E566" s="461"/>
      <c r="F566" s="14"/>
    </row>
    <row r="567" spans="1:6" ht="12" customHeight="1">
      <c r="A567" s="458"/>
      <c r="B567" s="459"/>
      <c r="C567" s="836"/>
      <c r="D567" s="78"/>
      <c r="E567" s="461"/>
      <c r="F567" s="14"/>
    </row>
    <row r="568" spans="1:6" ht="12" customHeight="1">
      <c r="A568" s="458" t="s">
        <v>762</v>
      </c>
      <c r="B568" s="459" t="s">
        <v>539</v>
      </c>
      <c r="C568" s="836">
        <v>5</v>
      </c>
      <c r="D568" s="78" t="s">
        <v>24</v>
      </c>
      <c r="E568" s="461"/>
      <c r="F568" s="14"/>
    </row>
    <row r="569" spans="1:6" ht="12" customHeight="1">
      <c r="A569" s="458"/>
      <c r="B569" s="459"/>
      <c r="C569" s="836"/>
      <c r="D569" s="78"/>
      <c r="E569" s="461"/>
      <c r="F569" s="14"/>
    </row>
    <row r="570" spans="1:6" ht="12" customHeight="1">
      <c r="A570" s="458" t="s">
        <v>763</v>
      </c>
      <c r="B570" s="459" t="s">
        <v>541</v>
      </c>
      <c r="C570" s="836">
        <v>1</v>
      </c>
      <c r="D570" s="78" t="s">
        <v>24</v>
      </c>
      <c r="E570" s="461"/>
      <c r="F570" s="14"/>
    </row>
    <row r="571" spans="1:6" ht="12" customHeight="1">
      <c r="A571" s="458"/>
      <c r="B571" s="459"/>
      <c r="C571" s="836"/>
      <c r="D571" s="78"/>
      <c r="E571" s="461"/>
      <c r="F571" s="14"/>
    </row>
    <row r="572" spans="1:6" ht="12" customHeight="1">
      <c r="A572" s="458" t="s">
        <v>836</v>
      </c>
      <c r="B572" s="459" t="s">
        <v>540</v>
      </c>
      <c r="C572" s="836">
        <v>3</v>
      </c>
      <c r="D572" s="78" t="s">
        <v>24</v>
      </c>
      <c r="E572" s="461"/>
      <c r="F572" s="14"/>
    </row>
    <row r="573" spans="1:6" ht="12" customHeight="1">
      <c r="A573" s="458"/>
      <c r="B573" s="459"/>
      <c r="C573" s="836"/>
      <c r="D573" s="78"/>
      <c r="E573" s="461"/>
      <c r="F573" s="14"/>
    </row>
    <row r="574" spans="1:6" ht="12" customHeight="1">
      <c r="A574" s="458" t="s">
        <v>837</v>
      </c>
      <c r="B574" s="459" t="s">
        <v>542</v>
      </c>
      <c r="C574" s="836">
        <v>1</v>
      </c>
      <c r="D574" s="78" t="s">
        <v>24</v>
      </c>
      <c r="E574" s="461"/>
      <c r="F574" s="14"/>
    </row>
    <row r="575" spans="1:6" ht="12" customHeight="1">
      <c r="A575" s="458"/>
      <c r="B575" s="459"/>
      <c r="C575" s="836"/>
      <c r="D575" s="78"/>
      <c r="E575" s="461"/>
      <c r="F575" s="14"/>
    </row>
    <row r="576" spans="1:6" ht="12" customHeight="1">
      <c r="A576" s="458"/>
      <c r="B576" s="459"/>
      <c r="C576" s="836"/>
      <c r="D576" s="78"/>
      <c r="E576" s="461"/>
      <c r="F576" s="14"/>
    </row>
    <row r="577" spans="1:6" ht="12" customHeight="1">
      <c r="A577" s="458"/>
      <c r="B577" s="98"/>
      <c r="C577" s="836"/>
      <c r="D577" s="78"/>
      <c r="E577" s="461"/>
      <c r="F577" s="14"/>
    </row>
    <row r="578" spans="1:6" ht="12" customHeight="1">
      <c r="A578" s="458"/>
      <c r="B578" s="98"/>
      <c r="C578" s="836"/>
      <c r="D578" s="78"/>
      <c r="E578" s="461"/>
      <c r="F578" s="14"/>
    </row>
    <row r="579" spans="1:6" ht="12" customHeight="1">
      <c r="A579" s="458"/>
      <c r="B579" s="98"/>
      <c r="C579" s="836"/>
      <c r="D579" s="78"/>
      <c r="E579" s="461"/>
      <c r="F579" s="14"/>
    </row>
    <row r="580" spans="1:6" ht="15" customHeight="1" thickBot="1">
      <c r="A580" s="462"/>
      <c r="B580" s="931" t="s">
        <v>126</v>
      </c>
      <c r="C580" s="932"/>
      <c r="D580" s="933"/>
      <c r="E580" s="463"/>
      <c r="F580" s="668"/>
    </row>
    <row r="581" spans="1:6" ht="12" customHeight="1" thickTop="1">
      <c r="A581" s="464"/>
      <c r="B581" s="934"/>
      <c r="C581" s="935"/>
      <c r="D581" s="936"/>
      <c r="E581" s="465"/>
      <c r="F581" s="26"/>
    </row>
    <row r="582" spans="1:6" ht="12" customHeight="1">
      <c r="A582" s="466"/>
      <c r="B582" s="467"/>
      <c r="C582" s="871"/>
      <c r="D582" s="174"/>
      <c r="E582" s="469"/>
      <c r="F582" s="445"/>
    </row>
    <row r="583" spans="1:6" ht="12" customHeight="1">
      <c r="A583" s="466"/>
      <c r="B583" s="467"/>
      <c r="C583" s="837"/>
      <c r="D583" s="174"/>
      <c r="E583" s="469"/>
      <c r="F583" s="445"/>
    </row>
    <row r="584" spans="1:6" ht="12" customHeight="1">
      <c r="A584" s="176" t="s">
        <v>0</v>
      </c>
      <c r="B584" s="225" t="s">
        <v>1</v>
      </c>
      <c r="C584" s="872" t="s">
        <v>2</v>
      </c>
      <c r="D584" s="226" t="s">
        <v>3</v>
      </c>
      <c r="E584" s="227" t="s">
        <v>4</v>
      </c>
      <c r="F584" s="262" t="s">
        <v>63</v>
      </c>
    </row>
    <row r="585" spans="1:6" ht="12" customHeight="1">
      <c r="A585" s="183"/>
      <c r="B585" s="228"/>
      <c r="C585" s="873"/>
      <c r="D585" s="229"/>
      <c r="E585" s="230"/>
      <c r="F585" s="188"/>
    </row>
    <row r="586" spans="1:6" ht="12" customHeight="1">
      <c r="A586" s="458"/>
      <c r="B586" s="459"/>
      <c r="C586" s="836"/>
      <c r="D586" s="78"/>
      <c r="E586" s="461"/>
      <c r="F586" s="14"/>
    </row>
    <row r="587" spans="1:6" ht="12" customHeight="1">
      <c r="A587" s="8"/>
      <c r="B587" s="261" t="str">
        <f>B528</f>
        <v>Windows Cont'd</v>
      </c>
      <c r="C587" s="823"/>
      <c r="D587" s="471"/>
      <c r="E587" s="8"/>
      <c r="F587" s="446"/>
    </row>
    <row r="588" spans="1:6" ht="12" customHeight="1">
      <c r="A588" s="458"/>
      <c r="B588" s="459"/>
      <c r="C588" s="836"/>
      <c r="D588" s="78"/>
      <c r="E588" s="461"/>
      <c r="F588" s="14"/>
    </row>
    <row r="589" spans="1:6" ht="12" customHeight="1">
      <c r="A589" s="458" t="s">
        <v>6</v>
      </c>
      <c r="B589" s="459" t="s">
        <v>543</v>
      </c>
      <c r="C589" s="836">
        <v>2</v>
      </c>
      <c r="D589" s="78" t="s">
        <v>24</v>
      </c>
      <c r="E589" s="461"/>
      <c r="F589" s="14"/>
    </row>
    <row r="590" spans="1:6" ht="12" customHeight="1">
      <c r="A590" s="458"/>
      <c r="B590" s="459"/>
      <c r="C590" s="836"/>
      <c r="D590" s="78"/>
      <c r="E590" s="461"/>
      <c r="F590" s="14"/>
    </row>
    <row r="591" spans="1:6" ht="12" customHeight="1">
      <c r="A591" s="458" t="s">
        <v>9</v>
      </c>
      <c r="B591" s="459" t="s">
        <v>544</v>
      </c>
      <c r="C591" s="836">
        <v>2</v>
      </c>
      <c r="D591" s="78" t="s">
        <v>24</v>
      </c>
      <c r="E591" s="461"/>
      <c r="F591" s="14"/>
    </row>
    <row r="592" spans="1:6" ht="12" customHeight="1">
      <c r="A592" s="458"/>
      <c r="B592" s="459"/>
      <c r="C592" s="836"/>
      <c r="D592" s="78"/>
      <c r="E592" s="461"/>
      <c r="F592" s="14"/>
    </row>
    <row r="593" spans="1:6" ht="12" customHeight="1">
      <c r="A593" s="458" t="s">
        <v>10</v>
      </c>
      <c r="B593" s="459" t="s">
        <v>545</v>
      </c>
      <c r="C593" s="836">
        <v>2</v>
      </c>
      <c r="D593" s="78" t="s">
        <v>24</v>
      </c>
      <c r="E593" s="461"/>
      <c r="F593" s="14"/>
    </row>
    <row r="594" spans="1:6" ht="12" customHeight="1">
      <c r="A594" s="458"/>
      <c r="B594" s="459"/>
      <c r="C594" s="836"/>
      <c r="D594" s="78"/>
      <c r="E594" s="461"/>
      <c r="F594" s="14"/>
    </row>
    <row r="595" spans="1:6" ht="12" customHeight="1">
      <c r="A595" s="458" t="s">
        <v>11</v>
      </c>
      <c r="B595" s="459" t="s">
        <v>546</v>
      </c>
      <c r="C595" s="836">
        <v>1</v>
      </c>
      <c r="D595" s="78" t="s">
        <v>24</v>
      </c>
      <c r="E595" s="461"/>
      <c r="F595" s="14"/>
    </row>
    <row r="596" spans="1:6" ht="12" customHeight="1">
      <c r="A596" s="458"/>
      <c r="B596" s="459"/>
      <c r="C596" s="836"/>
      <c r="D596" s="78"/>
      <c r="E596" s="461"/>
      <c r="F596" s="14"/>
    </row>
    <row r="597" spans="1:6" ht="12" customHeight="1">
      <c r="A597" s="458" t="s">
        <v>12</v>
      </c>
      <c r="B597" s="459" t="s">
        <v>547</v>
      </c>
      <c r="C597" s="836">
        <v>2</v>
      </c>
      <c r="D597" s="78" t="s">
        <v>24</v>
      </c>
      <c r="E597" s="461"/>
      <c r="F597" s="14"/>
    </row>
    <row r="598" spans="1:6" ht="12" customHeight="1">
      <c r="A598" s="458"/>
      <c r="B598" s="459"/>
      <c r="C598" s="836"/>
      <c r="D598" s="78"/>
      <c r="E598" s="461"/>
      <c r="F598" s="14"/>
    </row>
    <row r="599" spans="1:6" ht="12" customHeight="1">
      <c r="A599" s="458" t="s">
        <v>13</v>
      </c>
      <c r="B599" s="459" t="s">
        <v>548</v>
      </c>
      <c r="C599" s="836">
        <v>1</v>
      </c>
      <c r="D599" s="78" t="s">
        <v>24</v>
      </c>
      <c r="E599" s="461"/>
      <c r="F599" s="14"/>
    </row>
    <row r="600" spans="1:6" ht="12" customHeight="1">
      <c r="A600" s="458"/>
      <c r="B600" s="459"/>
      <c r="C600" s="836"/>
      <c r="D600" s="78"/>
      <c r="E600" s="461"/>
      <c r="F600" s="14"/>
    </row>
    <row r="601" spans="1:6" ht="12" customHeight="1">
      <c r="A601" s="458" t="s">
        <v>14</v>
      </c>
      <c r="B601" s="459" t="s">
        <v>549</v>
      </c>
      <c r="C601" s="836">
        <v>8</v>
      </c>
      <c r="D601" s="78" t="s">
        <v>24</v>
      </c>
      <c r="E601" s="461"/>
      <c r="F601" s="14"/>
    </row>
    <row r="602" spans="1:6" ht="12" customHeight="1">
      <c r="A602" s="458"/>
      <c r="B602" s="459"/>
      <c r="C602" s="836"/>
      <c r="D602" s="78"/>
      <c r="E602" s="461"/>
      <c r="F602" s="14"/>
    </row>
    <row r="603" spans="1:6" ht="12" customHeight="1">
      <c r="A603" s="458" t="s">
        <v>15</v>
      </c>
      <c r="B603" s="459" t="s">
        <v>550</v>
      </c>
      <c r="C603" s="836">
        <v>5</v>
      </c>
      <c r="D603" s="78" t="s">
        <v>24</v>
      </c>
      <c r="E603" s="461"/>
      <c r="F603" s="14"/>
    </row>
    <row r="604" spans="1:6" ht="12" customHeight="1">
      <c r="A604" s="458"/>
      <c r="B604" s="459"/>
      <c r="C604" s="836"/>
      <c r="D604" s="78"/>
      <c r="E604" s="461"/>
      <c r="F604" s="14"/>
    </row>
    <row r="605" spans="1:6" ht="12" customHeight="1">
      <c r="A605" s="458" t="s">
        <v>17</v>
      </c>
      <c r="B605" s="459" t="s">
        <v>551</v>
      </c>
      <c r="C605" s="836">
        <v>6</v>
      </c>
      <c r="D605" s="78" t="s">
        <v>24</v>
      </c>
      <c r="E605" s="461"/>
      <c r="F605" s="14"/>
    </row>
    <row r="606" spans="1:6" ht="12" customHeight="1">
      <c r="A606" s="458"/>
      <c r="B606" s="459"/>
      <c r="C606" s="836"/>
      <c r="D606" s="78"/>
      <c r="E606" s="461"/>
      <c r="F606" s="14"/>
    </row>
    <row r="607" spans="1:6" ht="12" customHeight="1">
      <c r="A607" s="458" t="s">
        <v>18</v>
      </c>
      <c r="B607" s="459" t="s">
        <v>552</v>
      </c>
      <c r="C607" s="836">
        <v>2</v>
      </c>
      <c r="D607" s="78" t="s">
        <v>24</v>
      </c>
      <c r="E607" s="461"/>
      <c r="F607" s="14"/>
    </row>
    <row r="608" spans="1:6" ht="12" customHeight="1">
      <c r="A608" s="458"/>
      <c r="B608" s="459"/>
      <c r="C608" s="836"/>
      <c r="D608" s="78"/>
      <c r="E608" s="461"/>
      <c r="F608" s="14"/>
    </row>
    <row r="609" spans="1:6" ht="12" customHeight="1">
      <c r="A609" s="458" t="s">
        <v>19</v>
      </c>
      <c r="B609" s="459" t="s">
        <v>553</v>
      </c>
      <c r="C609" s="836">
        <v>4</v>
      </c>
      <c r="D609" s="78" t="s">
        <v>24</v>
      </c>
      <c r="E609" s="461"/>
      <c r="F609" s="14"/>
    </row>
    <row r="610" spans="1:6" ht="12" customHeight="1">
      <c r="A610" s="458"/>
      <c r="B610" s="459"/>
      <c r="C610" s="836"/>
      <c r="D610" s="78"/>
      <c r="E610" s="461"/>
      <c r="F610" s="14"/>
    </row>
    <row r="611" spans="1:6" ht="12" customHeight="1">
      <c r="A611" s="458" t="s">
        <v>20</v>
      </c>
      <c r="B611" s="459" t="s">
        <v>554</v>
      </c>
      <c r="C611" s="836">
        <v>2</v>
      </c>
      <c r="D611" s="78" t="s">
        <v>24</v>
      </c>
      <c r="E611" s="461"/>
      <c r="F611" s="14"/>
    </row>
    <row r="612" spans="1:6" ht="12" customHeight="1">
      <c r="A612" s="458"/>
      <c r="B612" s="459"/>
      <c r="C612" s="836"/>
      <c r="D612" s="78"/>
      <c r="E612" s="461"/>
      <c r="F612" s="14"/>
    </row>
    <row r="613" spans="1:6" ht="12" customHeight="1">
      <c r="A613" s="458" t="s">
        <v>21</v>
      </c>
      <c r="B613" s="459" t="s">
        <v>555</v>
      </c>
      <c r="C613" s="836">
        <v>2</v>
      </c>
      <c r="D613" s="78" t="s">
        <v>24</v>
      </c>
      <c r="E613" s="461"/>
      <c r="F613" s="14"/>
    </row>
    <row r="614" spans="1:6" ht="12" customHeight="1">
      <c r="A614" s="458"/>
      <c r="B614" s="459"/>
      <c r="C614" s="836"/>
      <c r="D614" s="78"/>
      <c r="E614" s="461"/>
      <c r="F614" s="14"/>
    </row>
    <row r="615" spans="1:6" ht="12" customHeight="1">
      <c r="A615" s="458" t="s">
        <v>32</v>
      </c>
      <c r="B615" s="459" t="s">
        <v>556</v>
      </c>
      <c r="C615" s="836">
        <v>2</v>
      </c>
      <c r="D615" s="78" t="s">
        <v>24</v>
      </c>
      <c r="E615" s="461"/>
      <c r="F615" s="14"/>
    </row>
    <row r="616" spans="1:6" ht="12" customHeight="1">
      <c r="A616" s="458"/>
      <c r="B616" s="459"/>
      <c r="C616" s="836"/>
      <c r="D616" s="78"/>
      <c r="E616" s="461"/>
      <c r="F616" s="14"/>
    </row>
    <row r="617" spans="1:6" ht="12" customHeight="1">
      <c r="A617" s="458" t="s">
        <v>756</v>
      </c>
      <c r="B617" s="459" t="s">
        <v>557</v>
      </c>
      <c r="C617" s="836">
        <v>1</v>
      </c>
      <c r="D617" s="78" t="s">
        <v>24</v>
      </c>
      <c r="E617" s="461"/>
      <c r="F617" s="14"/>
    </row>
    <row r="618" spans="1:6" ht="12" customHeight="1">
      <c r="A618" s="458"/>
      <c r="B618" s="459"/>
      <c r="C618" s="836"/>
      <c r="D618" s="78"/>
      <c r="E618" s="461"/>
      <c r="F618" s="14"/>
    </row>
    <row r="619" spans="1:6" ht="12" customHeight="1">
      <c r="A619" s="458" t="s">
        <v>757</v>
      </c>
      <c r="B619" s="459" t="s">
        <v>558</v>
      </c>
      <c r="C619" s="836">
        <v>2</v>
      </c>
      <c r="D619" s="78" t="s">
        <v>24</v>
      </c>
      <c r="E619" s="461"/>
      <c r="F619" s="14"/>
    </row>
    <row r="620" spans="1:6" ht="12" customHeight="1">
      <c r="A620" s="458"/>
      <c r="B620" s="459"/>
      <c r="C620" s="836"/>
      <c r="D620" s="78"/>
      <c r="E620" s="461"/>
      <c r="F620" s="14"/>
    </row>
    <row r="621" spans="1:6" ht="12" customHeight="1">
      <c r="A621" s="458" t="s">
        <v>758</v>
      </c>
      <c r="B621" s="459" t="s">
        <v>559</v>
      </c>
      <c r="C621" s="836">
        <v>1</v>
      </c>
      <c r="D621" s="78" t="s">
        <v>24</v>
      </c>
      <c r="E621" s="461"/>
      <c r="F621" s="14"/>
    </row>
    <row r="622" spans="1:6" ht="12" customHeight="1">
      <c r="A622" s="458"/>
      <c r="B622" s="459"/>
      <c r="C622" s="836"/>
      <c r="D622" s="78"/>
      <c r="E622" s="461"/>
      <c r="F622" s="14"/>
    </row>
    <row r="623" spans="1:6" ht="12" customHeight="1">
      <c r="A623" s="458" t="s">
        <v>759</v>
      </c>
      <c r="B623" s="459" t="s">
        <v>560</v>
      </c>
      <c r="C623" s="836">
        <v>2</v>
      </c>
      <c r="D623" s="78" t="s">
        <v>24</v>
      </c>
      <c r="E623" s="461"/>
      <c r="F623" s="14"/>
    </row>
    <row r="624" spans="1:6" ht="12" customHeight="1">
      <c r="A624" s="458"/>
      <c r="B624" s="459"/>
      <c r="C624" s="836"/>
      <c r="D624" s="78"/>
      <c r="E624" s="461"/>
      <c r="F624" s="14"/>
    </row>
    <row r="625" spans="1:6" ht="12" customHeight="1">
      <c r="A625" s="458" t="s">
        <v>761</v>
      </c>
      <c r="B625" s="459" t="s">
        <v>561</v>
      </c>
      <c r="C625" s="836">
        <v>1</v>
      </c>
      <c r="D625" s="78" t="s">
        <v>24</v>
      </c>
      <c r="E625" s="461"/>
      <c r="F625" s="14"/>
    </row>
    <row r="626" spans="1:6" ht="12" customHeight="1">
      <c r="A626" s="458"/>
      <c r="B626" s="459"/>
      <c r="C626" s="836"/>
      <c r="D626" s="78"/>
      <c r="E626" s="461"/>
      <c r="F626" s="14"/>
    </row>
    <row r="627" spans="1:6" ht="12" customHeight="1">
      <c r="A627" s="458" t="s">
        <v>762</v>
      </c>
      <c r="B627" s="459" t="s">
        <v>562</v>
      </c>
      <c r="C627" s="836">
        <v>2</v>
      </c>
      <c r="D627" s="78" t="s">
        <v>24</v>
      </c>
      <c r="E627" s="461"/>
      <c r="F627" s="14"/>
    </row>
    <row r="628" spans="1:6" ht="12" customHeight="1">
      <c r="A628" s="458"/>
      <c r="B628" s="459"/>
      <c r="C628" s="836"/>
      <c r="D628" s="78"/>
      <c r="E628" s="461"/>
      <c r="F628" s="14"/>
    </row>
    <row r="629" spans="1:6" ht="12" customHeight="1">
      <c r="A629" s="458" t="s">
        <v>763</v>
      </c>
      <c r="B629" s="459" t="s">
        <v>563</v>
      </c>
      <c r="C629" s="836">
        <v>1</v>
      </c>
      <c r="D629" s="78" t="s">
        <v>24</v>
      </c>
      <c r="E629" s="461"/>
      <c r="F629" s="14"/>
    </row>
    <row r="630" spans="1:6" ht="12" customHeight="1">
      <c r="A630" s="458"/>
      <c r="B630" s="459"/>
      <c r="C630" s="836"/>
      <c r="D630" s="78"/>
      <c r="E630" s="461"/>
      <c r="F630" s="14"/>
    </row>
    <row r="631" spans="1:6" ht="12" customHeight="1">
      <c r="A631" s="458" t="s">
        <v>836</v>
      </c>
      <c r="B631" s="459" t="s">
        <v>564</v>
      </c>
      <c r="C631" s="836">
        <v>2</v>
      </c>
      <c r="D631" s="78" t="s">
        <v>24</v>
      </c>
      <c r="E631" s="461"/>
      <c r="F631" s="14"/>
    </row>
    <row r="632" spans="1:6" ht="12" customHeight="1">
      <c r="A632" s="458"/>
      <c r="B632" s="459"/>
      <c r="C632" s="836"/>
      <c r="D632" s="78"/>
      <c r="E632" s="461"/>
      <c r="F632" s="14"/>
    </row>
    <row r="633" spans="1:6" ht="12" customHeight="1">
      <c r="A633" s="458" t="s">
        <v>837</v>
      </c>
      <c r="B633" s="459" t="s">
        <v>565</v>
      </c>
      <c r="C633" s="836">
        <v>1</v>
      </c>
      <c r="D633" s="78" t="s">
        <v>24</v>
      </c>
      <c r="E633" s="461"/>
      <c r="F633" s="14"/>
    </row>
    <row r="634" spans="1:6" ht="12" customHeight="1">
      <c r="A634" s="458"/>
      <c r="B634" s="459"/>
      <c r="C634" s="836"/>
      <c r="D634" s="78"/>
      <c r="E634" s="461"/>
      <c r="F634" s="14"/>
    </row>
    <row r="635" spans="1:6" ht="12" customHeight="1">
      <c r="A635" s="458"/>
      <c r="B635" s="98"/>
      <c r="C635" s="836"/>
      <c r="D635" s="78"/>
      <c r="E635" s="461"/>
      <c r="F635" s="14"/>
    </row>
    <row r="636" spans="1:6" ht="12" customHeight="1">
      <c r="A636" s="458"/>
      <c r="B636" s="98"/>
      <c r="C636" s="836"/>
      <c r="D636" s="78"/>
      <c r="E636" s="461"/>
      <c r="F636" s="14"/>
    </row>
    <row r="637" spans="1:6" ht="12" customHeight="1">
      <c r="A637" s="458"/>
      <c r="B637" s="98"/>
      <c r="C637" s="836"/>
      <c r="D637" s="78"/>
      <c r="E637" s="461"/>
      <c r="F637" s="14"/>
    </row>
    <row r="638" spans="1:6" ht="18.75" customHeight="1" thickBot="1">
      <c r="A638" s="462"/>
      <c r="B638" s="931" t="s">
        <v>126</v>
      </c>
      <c r="C638" s="932"/>
      <c r="D638" s="933"/>
      <c r="E638" s="463"/>
      <c r="F638" s="668"/>
    </row>
    <row r="639" spans="1:6" ht="12" customHeight="1" thickTop="1">
      <c r="A639" s="464"/>
      <c r="B639" s="934"/>
      <c r="C639" s="935"/>
      <c r="D639" s="936"/>
      <c r="E639" s="465"/>
      <c r="F639" s="26"/>
    </row>
    <row r="640" spans="1:6" ht="12" customHeight="1">
      <c r="A640" s="466"/>
      <c r="B640" s="467"/>
      <c r="C640" s="871"/>
      <c r="D640" s="174"/>
      <c r="E640" s="469"/>
      <c r="F640" s="445"/>
    </row>
    <row r="641" spans="1:6" ht="12" customHeight="1">
      <c r="E641" s="23"/>
    </row>
    <row r="642" spans="1:6" ht="12" customHeight="1">
      <c r="A642" s="176" t="s">
        <v>0</v>
      </c>
      <c r="B642" s="225" t="s">
        <v>1</v>
      </c>
      <c r="C642" s="872" t="s">
        <v>2</v>
      </c>
      <c r="D642" s="226" t="s">
        <v>3</v>
      </c>
      <c r="E642" s="227" t="s">
        <v>4</v>
      </c>
      <c r="F642" s="262" t="s">
        <v>63</v>
      </c>
    </row>
    <row r="643" spans="1:6" ht="12" customHeight="1">
      <c r="A643" s="183"/>
      <c r="B643" s="228"/>
      <c r="C643" s="873"/>
      <c r="D643" s="229"/>
      <c r="E643" s="230"/>
      <c r="F643" s="188"/>
    </row>
    <row r="644" spans="1:6" ht="12" customHeight="1">
      <c r="A644" s="458"/>
      <c r="B644" s="459"/>
      <c r="C644" s="836"/>
      <c r="D644" s="78"/>
      <c r="E644" s="461"/>
      <c r="F644" s="14"/>
    </row>
    <row r="645" spans="1:6" ht="12" customHeight="1">
      <c r="A645" s="8"/>
      <c r="B645" s="34" t="str">
        <f>B587</f>
        <v>Windows Cont'd</v>
      </c>
      <c r="C645" s="823"/>
      <c r="D645" s="471"/>
      <c r="E645" s="8"/>
      <c r="F645" s="446"/>
    </row>
    <row r="646" spans="1:6" ht="12" customHeight="1">
      <c r="A646" s="8"/>
      <c r="B646" s="261"/>
      <c r="C646" s="823"/>
      <c r="D646" s="471"/>
      <c r="E646" s="8"/>
      <c r="F646" s="446"/>
    </row>
    <row r="647" spans="1:6" ht="12" customHeight="1">
      <c r="A647" s="458" t="s">
        <v>6</v>
      </c>
      <c r="B647" s="459" t="s">
        <v>566</v>
      </c>
      <c r="C647" s="836">
        <v>1</v>
      </c>
      <c r="D647" s="78" t="s">
        <v>24</v>
      </c>
      <c r="E647" s="461"/>
      <c r="F647" s="14"/>
    </row>
    <row r="648" spans="1:6" ht="12" customHeight="1">
      <c r="A648" s="458"/>
      <c r="B648" s="459"/>
      <c r="C648" s="836"/>
      <c r="D648" s="78"/>
      <c r="E648" s="461"/>
      <c r="F648" s="14"/>
    </row>
    <row r="649" spans="1:6" ht="12" customHeight="1">
      <c r="A649" s="458" t="s">
        <v>9</v>
      </c>
      <c r="B649" s="459" t="s">
        <v>567</v>
      </c>
      <c r="C649" s="836">
        <v>2</v>
      </c>
      <c r="D649" s="78" t="s">
        <v>24</v>
      </c>
      <c r="E649" s="461"/>
      <c r="F649" s="14"/>
    </row>
    <row r="650" spans="1:6" ht="12" customHeight="1">
      <c r="A650" s="458"/>
      <c r="B650" s="459"/>
      <c r="C650" s="836"/>
      <c r="D650" s="78"/>
      <c r="E650" s="461"/>
      <c r="F650" s="14"/>
    </row>
    <row r="651" spans="1:6" ht="12" customHeight="1">
      <c r="A651" s="458" t="s">
        <v>10</v>
      </c>
      <c r="B651" s="459" t="s">
        <v>568</v>
      </c>
      <c r="C651" s="836">
        <v>1</v>
      </c>
      <c r="D651" s="78" t="s">
        <v>24</v>
      </c>
      <c r="E651" s="461"/>
      <c r="F651" s="14"/>
    </row>
    <row r="652" spans="1:6" ht="12" customHeight="1">
      <c r="A652" s="458"/>
      <c r="B652" s="459"/>
      <c r="C652" s="836"/>
      <c r="D652" s="78"/>
      <c r="E652" s="461"/>
      <c r="F652" s="14"/>
    </row>
    <row r="653" spans="1:6" ht="12" customHeight="1">
      <c r="A653" s="458" t="s">
        <v>11</v>
      </c>
      <c r="B653" s="459" t="s">
        <v>569</v>
      </c>
      <c r="C653" s="836">
        <v>1</v>
      </c>
      <c r="D653" s="78" t="s">
        <v>24</v>
      </c>
      <c r="E653" s="461"/>
      <c r="F653" s="14"/>
    </row>
    <row r="654" spans="1:6" ht="12" customHeight="1">
      <c r="A654" s="458"/>
      <c r="B654" s="459"/>
      <c r="C654" s="836"/>
      <c r="D654" s="78"/>
      <c r="E654" s="461"/>
      <c r="F654" s="14"/>
    </row>
    <row r="655" spans="1:6" ht="12" customHeight="1">
      <c r="A655" s="458" t="s">
        <v>12</v>
      </c>
      <c r="B655" s="459" t="s">
        <v>570</v>
      </c>
      <c r="C655" s="836">
        <v>4</v>
      </c>
      <c r="D655" s="78" t="s">
        <v>24</v>
      </c>
      <c r="E655" s="461"/>
      <c r="F655" s="14"/>
    </row>
    <row r="656" spans="1:6" ht="12" customHeight="1">
      <c r="A656" s="458"/>
      <c r="B656" s="459"/>
      <c r="C656" s="836"/>
      <c r="D656" s="78"/>
      <c r="E656" s="461"/>
      <c r="F656" s="14"/>
    </row>
    <row r="657" spans="1:6" ht="12" customHeight="1">
      <c r="A657" s="458" t="s">
        <v>13</v>
      </c>
      <c r="B657" s="459" t="s">
        <v>571</v>
      </c>
      <c r="C657" s="836">
        <v>2</v>
      </c>
      <c r="D657" s="78" t="s">
        <v>24</v>
      </c>
      <c r="E657" s="461"/>
      <c r="F657" s="14"/>
    </row>
    <row r="658" spans="1:6" ht="12" customHeight="1">
      <c r="A658" s="458"/>
      <c r="B658" s="459"/>
      <c r="C658" s="836"/>
      <c r="D658" s="78"/>
      <c r="E658" s="461"/>
      <c r="F658" s="14"/>
    </row>
    <row r="659" spans="1:6" ht="12" customHeight="1">
      <c r="A659" s="458" t="s">
        <v>14</v>
      </c>
      <c r="B659" s="459" t="s">
        <v>572</v>
      </c>
      <c r="C659" s="836">
        <v>4</v>
      </c>
      <c r="D659" s="78" t="s">
        <v>24</v>
      </c>
      <c r="E659" s="461"/>
      <c r="F659" s="14"/>
    </row>
    <row r="660" spans="1:6" ht="12" customHeight="1">
      <c r="A660" s="458"/>
      <c r="B660" s="459"/>
      <c r="C660" s="836"/>
      <c r="D660" s="78"/>
      <c r="E660" s="461"/>
      <c r="F660" s="14"/>
    </row>
    <row r="661" spans="1:6" ht="12" customHeight="1">
      <c r="A661" s="458" t="s">
        <v>15</v>
      </c>
      <c r="B661" s="459" t="s">
        <v>573</v>
      </c>
      <c r="C661" s="836">
        <v>2</v>
      </c>
      <c r="D661" s="78" t="s">
        <v>24</v>
      </c>
      <c r="E661" s="461"/>
      <c r="F661" s="14"/>
    </row>
    <row r="662" spans="1:6" ht="12" customHeight="1">
      <c r="A662" s="458"/>
      <c r="B662" s="459"/>
      <c r="C662" s="836"/>
      <c r="D662" s="78"/>
      <c r="E662" s="461"/>
      <c r="F662" s="14"/>
    </row>
    <row r="663" spans="1:6" ht="12" customHeight="1">
      <c r="A663" s="458" t="s">
        <v>16</v>
      </c>
      <c r="B663" s="459" t="s">
        <v>574</v>
      </c>
      <c r="C663" s="836">
        <v>3</v>
      </c>
      <c r="D663" s="78" t="s">
        <v>24</v>
      </c>
      <c r="E663" s="461"/>
      <c r="F663" s="14"/>
    </row>
    <row r="664" spans="1:6" ht="12" customHeight="1">
      <c r="A664" s="458"/>
      <c r="B664" s="459"/>
      <c r="C664" s="836"/>
      <c r="D664" s="78"/>
      <c r="E664" s="461"/>
      <c r="F664" s="14"/>
    </row>
    <row r="665" spans="1:6" ht="12" customHeight="1">
      <c r="A665" s="458" t="s">
        <v>17</v>
      </c>
      <c r="B665" s="459" t="s">
        <v>575</v>
      </c>
      <c r="C665" s="836">
        <v>2</v>
      </c>
      <c r="D665" s="78" t="s">
        <v>24</v>
      </c>
      <c r="E665" s="461"/>
      <c r="F665" s="14"/>
    </row>
    <row r="666" spans="1:6" ht="12" customHeight="1">
      <c r="A666" s="458"/>
      <c r="B666" s="459"/>
      <c r="C666" s="836"/>
      <c r="D666" s="78"/>
      <c r="E666" s="461"/>
      <c r="F666" s="14"/>
    </row>
    <row r="667" spans="1:6" ht="12" customHeight="1">
      <c r="A667" s="458" t="s">
        <v>18</v>
      </c>
      <c r="B667" s="459" t="s">
        <v>576</v>
      </c>
      <c r="C667" s="836">
        <v>2</v>
      </c>
      <c r="D667" s="78" t="s">
        <v>24</v>
      </c>
      <c r="E667" s="461"/>
      <c r="F667" s="14"/>
    </row>
    <row r="668" spans="1:6" ht="12" customHeight="1">
      <c r="A668" s="458"/>
      <c r="B668" s="459"/>
      <c r="C668" s="836"/>
      <c r="D668" s="78"/>
      <c r="E668" s="461"/>
      <c r="F668" s="14"/>
    </row>
    <row r="669" spans="1:6" ht="12" customHeight="1">
      <c r="A669" s="458" t="s">
        <v>19</v>
      </c>
      <c r="B669" s="459" t="s">
        <v>577</v>
      </c>
      <c r="C669" s="836">
        <v>1</v>
      </c>
      <c r="D669" s="78" t="s">
        <v>24</v>
      </c>
      <c r="E669" s="461"/>
      <c r="F669" s="14"/>
    </row>
    <row r="670" spans="1:6" ht="12" customHeight="1">
      <c r="A670" s="458"/>
      <c r="B670" s="459"/>
      <c r="C670" s="836"/>
      <c r="D670" s="78"/>
      <c r="E670" s="461"/>
      <c r="F670" s="14"/>
    </row>
    <row r="671" spans="1:6" ht="12" customHeight="1">
      <c r="A671" s="458" t="s">
        <v>20</v>
      </c>
      <c r="B671" s="459" t="s">
        <v>578</v>
      </c>
      <c r="C671" s="836">
        <v>2</v>
      </c>
      <c r="D671" s="78" t="s">
        <v>24</v>
      </c>
      <c r="E671" s="461"/>
      <c r="F671" s="14"/>
    </row>
    <row r="672" spans="1:6" ht="12" customHeight="1">
      <c r="A672" s="458"/>
      <c r="B672" s="459"/>
      <c r="C672" s="836"/>
      <c r="D672" s="78"/>
      <c r="E672" s="461"/>
      <c r="F672" s="14"/>
    </row>
    <row r="673" spans="1:6" ht="12" customHeight="1">
      <c r="A673" s="458" t="s">
        <v>21</v>
      </c>
      <c r="B673" s="459" t="s">
        <v>579</v>
      </c>
      <c r="C673" s="836">
        <v>4</v>
      </c>
      <c r="D673" s="78" t="s">
        <v>24</v>
      </c>
      <c r="E673" s="461"/>
      <c r="F673" s="14"/>
    </row>
    <row r="674" spans="1:6" ht="12" customHeight="1">
      <c r="A674" s="458"/>
      <c r="B674" s="459"/>
      <c r="C674" s="836"/>
      <c r="D674" s="78"/>
      <c r="E674" s="461"/>
      <c r="F674" s="14"/>
    </row>
    <row r="675" spans="1:6" ht="12" customHeight="1">
      <c r="A675" s="458" t="s">
        <v>31</v>
      </c>
      <c r="B675" s="459" t="s">
        <v>580</v>
      </c>
      <c r="C675" s="836">
        <v>5</v>
      </c>
      <c r="D675" s="78" t="s">
        <v>24</v>
      </c>
      <c r="E675" s="461"/>
      <c r="F675" s="14"/>
    </row>
    <row r="676" spans="1:6" ht="12" customHeight="1">
      <c r="A676" s="458"/>
      <c r="B676" s="459"/>
      <c r="C676" s="836"/>
      <c r="D676" s="78"/>
      <c r="E676" s="461"/>
      <c r="F676" s="14"/>
    </row>
    <row r="677" spans="1:6" ht="12" customHeight="1">
      <c r="A677" s="458" t="s">
        <v>32</v>
      </c>
      <c r="B677" s="459" t="s">
        <v>581</v>
      </c>
      <c r="C677" s="836">
        <v>1</v>
      </c>
      <c r="D677" s="78" t="s">
        <v>24</v>
      </c>
      <c r="E677" s="461"/>
      <c r="F677" s="14"/>
    </row>
    <row r="678" spans="1:6" ht="12" customHeight="1">
      <c r="A678" s="458"/>
      <c r="B678" s="459"/>
      <c r="C678" s="836"/>
      <c r="D678" s="78"/>
      <c r="E678" s="461"/>
      <c r="F678" s="14"/>
    </row>
    <row r="679" spans="1:6" ht="12" customHeight="1">
      <c r="A679" s="458" t="s">
        <v>756</v>
      </c>
      <c r="B679" s="459" t="s">
        <v>582</v>
      </c>
      <c r="C679" s="836">
        <v>1</v>
      </c>
      <c r="D679" s="78" t="s">
        <v>24</v>
      </c>
      <c r="E679" s="461"/>
      <c r="F679" s="14"/>
    </row>
    <row r="680" spans="1:6" ht="12" customHeight="1">
      <c r="A680" s="458"/>
      <c r="B680" s="459"/>
      <c r="C680" s="836"/>
      <c r="D680" s="78"/>
      <c r="E680" s="461"/>
      <c r="F680" s="14"/>
    </row>
    <row r="681" spans="1:6" ht="12" customHeight="1">
      <c r="A681" s="458" t="s">
        <v>757</v>
      </c>
      <c r="B681" s="459" t="s">
        <v>583</v>
      </c>
      <c r="C681" s="836">
        <v>1</v>
      </c>
      <c r="D681" s="78" t="s">
        <v>24</v>
      </c>
      <c r="E681" s="461"/>
      <c r="F681" s="14"/>
    </row>
    <row r="682" spans="1:6" ht="12" customHeight="1">
      <c r="A682" s="458"/>
      <c r="B682" s="459"/>
      <c r="C682" s="836"/>
      <c r="D682" s="78"/>
      <c r="E682" s="461"/>
      <c r="F682" s="14"/>
    </row>
    <row r="683" spans="1:6" ht="12" customHeight="1">
      <c r="A683" s="458" t="s">
        <v>758</v>
      </c>
      <c r="B683" s="459" t="s">
        <v>584</v>
      </c>
      <c r="C683" s="836">
        <v>1</v>
      </c>
      <c r="D683" s="78" t="s">
        <v>24</v>
      </c>
      <c r="E683" s="461"/>
      <c r="F683" s="14"/>
    </row>
    <row r="684" spans="1:6" ht="12" customHeight="1">
      <c r="A684" s="458"/>
      <c r="B684" s="459"/>
      <c r="C684" s="836"/>
      <c r="D684" s="78"/>
      <c r="E684" s="461"/>
      <c r="F684" s="14"/>
    </row>
    <row r="685" spans="1:6" ht="12" customHeight="1">
      <c r="A685" s="458" t="s">
        <v>759</v>
      </c>
      <c r="B685" s="459" t="s">
        <v>585</v>
      </c>
      <c r="C685" s="836">
        <v>2</v>
      </c>
      <c r="D685" s="78" t="s">
        <v>24</v>
      </c>
      <c r="E685" s="461"/>
      <c r="F685" s="14"/>
    </row>
    <row r="686" spans="1:6" ht="12" customHeight="1">
      <c r="A686" s="458"/>
      <c r="B686" s="459"/>
      <c r="C686" s="836"/>
      <c r="D686" s="78"/>
      <c r="E686" s="461"/>
      <c r="F686" s="14"/>
    </row>
    <row r="687" spans="1:6" ht="12" customHeight="1">
      <c r="A687" s="458" t="s">
        <v>828</v>
      </c>
      <c r="B687" s="459" t="s">
        <v>586</v>
      </c>
      <c r="C687" s="836">
        <v>1</v>
      </c>
      <c r="D687" s="78" t="s">
        <v>24</v>
      </c>
      <c r="E687" s="461"/>
      <c r="F687" s="14"/>
    </row>
    <row r="688" spans="1:6" ht="12" customHeight="1">
      <c r="A688" s="458"/>
      <c r="B688" s="459"/>
      <c r="C688" s="836"/>
      <c r="D688" s="78"/>
      <c r="E688" s="461"/>
      <c r="F688" s="14"/>
    </row>
    <row r="689" spans="1:6" ht="12" customHeight="1">
      <c r="A689" s="458" t="s">
        <v>761</v>
      </c>
      <c r="B689" s="459" t="s">
        <v>587</v>
      </c>
      <c r="C689" s="836">
        <v>2</v>
      </c>
      <c r="D689" s="78" t="s">
        <v>24</v>
      </c>
      <c r="E689" s="461"/>
      <c r="F689" s="14"/>
    </row>
    <row r="690" spans="1:6" ht="12" customHeight="1">
      <c r="A690" s="458"/>
      <c r="B690" s="459"/>
      <c r="C690" s="836"/>
      <c r="D690" s="78"/>
      <c r="E690" s="461"/>
      <c r="F690" s="14"/>
    </row>
    <row r="691" spans="1:6" ht="12" customHeight="1">
      <c r="A691" s="458" t="s">
        <v>762</v>
      </c>
      <c r="B691" s="459" t="s">
        <v>588</v>
      </c>
      <c r="C691" s="836">
        <v>2</v>
      </c>
      <c r="D691" s="78" t="s">
        <v>24</v>
      </c>
      <c r="E691" s="461"/>
      <c r="F691" s="14"/>
    </row>
    <row r="692" spans="1:6" ht="12" customHeight="1">
      <c r="A692" s="458"/>
      <c r="B692" s="459"/>
      <c r="C692" s="836"/>
      <c r="D692" s="78"/>
      <c r="E692" s="461"/>
      <c r="F692" s="14"/>
    </row>
    <row r="693" spans="1:6" ht="12" customHeight="1">
      <c r="A693" s="458"/>
      <c r="B693" s="459"/>
      <c r="C693" s="836"/>
      <c r="D693" s="78"/>
      <c r="E693" s="461"/>
      <c r="F693" s="14"/>
    </row>
    <row r="694" spans="1:6" ht="12" customHeight="1">
      <c r="A694" s="458"/>
      <c r="B694" s="98"/>
      <c r="C694" s="836"/>
      <c r="D694" s="78"/>
      <c r="E694" s="461"/>
      <c r="F694" s="14"/>
    </row>
    <row r="695" spans="1:6" ht="12" customHeight="1">
      <c r="A695" s="458"/>
      <c r="B695" s="98"/>
      <c r="C695" s="836"/>
      <c r="D695" s="78"/>
      <c r="E695" s="461"/>
      <c r="F695" s="14"/>
    </row>
    <row r="696" spans="1:6" ht="12" customHeight="1">
      <c r="A696" s="458"/>
      <c r="B696" s="98"/>
      <c r="C696" s="836"/>
      <c r="D696" s="78"/>
      <c r="E696" s="461"/>
      <c r="F696" s="14"/>
    </row>
    <row r="697" spans="1:6" ht="13.5" thickBot="1">
      <c r="A697" s="462"/>
      <c r="B697" s="931" t="s">
        <v>126</v>
      </c>
      <c r="C697" s="932"/>
      <c r="D697" s="933"/>
      <c r="E697" s="463"/>
      <c r="F697" s="668"/>
    </row>
    <row r="698" spans="1:6" ht="12" customHeight="1" thickTop="1">
      <c r="A698" s="464"/>
      <c r="B698" s="934"/>
      <c r="C698" s="935"/>
      <c r="D698" s="936"/>
      <c r="E698" s="465"/>
      <c r="F698" s="26"/>
    </row>
    <row r="699" spans="1:6" ht="12" customHeight="1">
      <c r="A699" s="466"/>
      <c r="B699" s="467"/>
      <c r="C699" s="871"/>
      <c r="D699" s="174"/>
      <c r="E699" s="469"/>
      <c r="F699" s="445"/>
    </row>
    <row r="700" spans="1:6" ht="12" customHeight="1">
      <c r="A700" s="466"/>
      <c r="B700" s="467"/>
      <c r="C700" s="837"/>
      <c r="D700" s="174"/>
      <c r="E700" s="469"/>
      <c r="F700" s="445"/>
    </row>
    <row r="701" spans="1:6" ht="12" customHeight="1">
      <c r="A701" s="176" t="s">
        <v>0</v>
      </c>
      <c r="B701" s="225" t="s">
        <v>1</v>
      </c>
      <c r="C701" s="872" t="s">
        <v>2</v>
      </c>
      <c r="D701" s="226" t="s">
        <v>3</v>
      </c>
      <c r="E701" s="227" t="s">
        <v>4</v>
      </c>
      <c r="F701" s="262" t="s">
        <v>63</v>
      </c>
    </row>
    <row r="702" spans="1:6" ht="12" customHeight="1">
      <c r="A702" s="183"/>
      <c r="B702" s="228"/>
      <c r="C702" s="873"/>
      <c r="D702" s="229"/>
      <c r="E702" s="230"/>
      <c r="F702" s="188"/>
    </row>
    <row r="703" spans="1:6" ht="12" customHeight="1">
      <c r="A703" s="458"/>
      <c r="B703" s="459"/>
      <c r="C703" s="836"/>
      <c r="D703" s="78"/>
      <c r="E703" s="461"/>
      <c r="F703" s="14"/>
    </row>
    <row r="704" spans="1:6" ht="12" customHeight="1">
      <c r="A704" s="8"/>
      <c r="B704" s="34" t="str">
        <f>B645</f>
        <v>Windows Cont'd</v>
      </c>
      <c r="C704" s="823"/>
      <c r="D704" s="471"/>
      <c r="E704" s="8"/>
      <c r="F704" s="446"/>
    </row>
    <row r="705" spans="1:6" ht="12" customHeight="1">
      <c r="A705" s="458"/>
      <c r="B705" s="459"/>
      <c r="C705" s="836"/>
      <c r="D705" s="78"/>
      <c r="E705" s="461"/>
      <c r="F705" s="14"/>
    </row>
    <row r="706" spans="1:6" ht="12" customHeight="1">
      <c r="A706" s="458" t="s">
        <v>6</v>
      </c>
      <c r="B706" s="459" t="s">
        <v>589</v>
      </c>
      <c r="C706" s="836">
        <v>2</v>
      </c>
      <c r="D706" s="78" t="s">
        <v>24</v>
      </c>
      <c r="E706" s="461"/>
      <c r="F706" s="14"/>
    </row>
    <row r="707" spans="1:6" ht="12" customHeight="1">
      <c r="A707" s="458"/>
      <c r="B707" s="459"/>
      <c r="C707" s="836"/>
      <c r="D707" s="78"/>
      <c r="E707" s="461"/>
      <c r="F707" s="14"/>
    </row>
    <row r="708" spans="1:6" ht="12" customHeight="1">
      <c r="A708" s="458" t="s">
        <v>9</v>
      </c>
      <c r="B708" s="459" t="s">
        <v>590</v>
      </c>
      <c r="C708" s="836">
        <v>1</v>
      </c>
      <c r="D708" s="78" t="s">
        <v>24</v>
      </c>
      <c r="E708" s="461"/>
      <c r="F708" s="14"/>
    </row>
    <row r="709" spans="1:6" ht="12" customHeight="1">
      <c r="A709" s="458"/>
      <c r="B709" s="459"/>
      <c r="C709" s="836"/>
      <c r="D709" s="78"/>
      <c r="E709" s="461"/>
      <c r="F709" s="14"/>
    </row>
    <row r="710" spans="1:6" ht="12" customHeight="1">
      <c r="A710" s="458" t="s">
        <v>10</v>
      </c>
      <c r="B710" s="459" t="s">
        <v>591</v>
      </c>
      <c r="C710" s="836">
        <v>6</v>
      </c>
      <c r="D710" s="78" t="s">
        <v>24</v>
      </c>
      <c r="E710" s="461"/>
      <c r="F710" s="14"/>
    </row>
    <row r="711" spans="1:6" ht="12" customHeight="1">
      <c r="A711" s="458"/>
      <c r="B711" s="459"/>
      <c r="C711" s="836"/>
      <c r="D711" s="78"/>
      <c r="E711" s="461"/>
      <c r="F711" s="14"/>
    </row>
    <row r="712" spans="1:6" ht="12" customHeight="1">
      <c r="A712" s="458" t="s">
        <v>11</v>
      </c>
      <c r="B712" s="459" t="s">
        <v>592</v>
      </c>
      <c r="C712" s="836">
        <v>3</v>
      </c>
      <c r="D712" s="78" t="s">
        <v>24</v>
      </c>
      <c r="E712" s="461"/>
      <c r="F712" s="14"/>
    </row>
    <row r="713" spans="1:6" ht="12" customHeight="1">
      <c r="A713" s="458"/>
      <c r="B713" s="459"/>
      <c r="C713" s="836"/>
      <c r="D713" s="78"/>
      <c r="E713" s="461"/>
      <c r="F713" s="14"/>
    </row>
    <row r="714" spans="1:6" ht="12" customHeight="1">
      <c r="A714" s="458" t="s">
        <v>12</v>
      </c>
      <c r="B714" s="459" t="s">
        <v>593</v>
      </c>
      <c r="C714" s="836">
        <v>8</v>
      </c>
      <c r="D714" s="78" t="s">
        <v>24</v>
      </c>
      <c r="E714" s="461"/>
      <c r="F714" s="14"/>
    </row>
    <row r="715" spans="1:6" ht="12" customHeight="1">
      <c r="A715" s="458"/>
      <c r="B715" s="459"/>
      <c r="C715" s="836"/>
      <c r="D715" s="78"/>
      <c r="E715" s="461"/>
      <c r="F715" s="14"/>
    </row>
    <row r="716" spans="1:6" ht="12" customHeight="1">
      <c r="A716" s="458" t="s">
        <v>13</v>
      </c>
      <c r="B716" s="459" t="s">
        <v>594</v>
      </c>
      <c r="C716" s="836">
        <v>2</v>
      </c>
      <c r="D716" s="78" t="s">
        <v>24</v>
      </c>
      <c r="E716" s="461"/>
      <c r="F716" s="14"/>
    </row>
    <row r="717" spans="1:6" ht="12" customHeight="1">
      <c r="A717" s="458"/>
      <c r="B717" s="459"/>
      <c r="C717" s="836"/>
      <c r="D717" s="78"/>
      <c r="E717" s="461"/>
      <c r="F717" s="14"/>
    </row>
    <row r="718" spans="1:6" ht="12" customHeight="1">
      <c r="A718" s="458" t="s">
        <v>14</v>
      </c>
      <c r="B718" s="459" t="s">
        <v>595</v>
      </c>
      <c r="C718" s="836">
        <v>4</v>
      </c>
      <c r="D718" s="78" t="s">
        <v>24</v>
      </c>
      <c r="E718" s="461"/>
      <c r="F718" s="14"/>
    </row>
    <row r="719" spans="1:6" ht="12" customHeight="1">
      <c r="A719" s="458"/>
      <c r="B719" s="459"/>
      <c r="C719" s="836"/>
      <c r="D719" s="78"/>
      <c r="E719" s="461"/>
      <c r="F719" s="14"/>
    </row>
    <row r="720" spans="1:6" ht="12" customHeight="1">
      <c r="A720" s="458" t="s">
        <v>15</v>
      </c>
      <c r="B720" s="459" t="s">
        <v>596</v>
      </c>
      <c r="C720" s="836">
        <v>2</v>
      </c>
      <c r="D720" s="78" t="s">
        <v>24</v>
      </c>
      <c r="E720" s="461"/>
      <c r="F720" s="14"/>
    </row>
    <row r="721" spans="1:6" ht="12" customHeight="1">
      <c r="A721" s="458"/>
      <c r="B721" s="459"/>
      <c r="C721" s="836"/>
      <c r="D721" s="78"/>
      <c r="E721" s="461"/>
      <c r="F721" s="14"/>
    </row>
    <row r="722" spans="1:6" ht="12" customHeight="1">
      <c r="A722" s="458" t="s">
        <v>16</v>
      </c>
      <c r="B722" s="459" t="s">
        <v>597</v>
      </c>
      <c r="C722" s="836">
        <v>2</v>
      </c>
      <c r="D722" s="78" t="s">
        <v>24</v>
      </c>
      <c r="E722" s="461"/>
      <c r="F722" s="14"/>
    </row>
    <row r="723" spans="1:6" ht="12" customHeight="1">
      <c r="A723" s="458"/>
      <c r="B723" s="459"/>
      <c r="C723" s="836"/>
      <c r="D723" s="78"/>
      <c r="E723" s="461"/>
      <c r="F723" s="14"/>
    </row>
    <row r="724" spans="1:6" ht="12" customHeight="1">
      <c r="A724" s="458" t="s">
        <v>17</v>
      </c>
      <c r="B724" s="459" t="s">
        <v>598</v>
      </c>
      <c r="C724" s="836">
        <v>2</v>
      </c>
      <c r="D724" s="78" t="s">
        <v>24</v>
      </c>
      <c r="E724" s="461"/>
      <c r="F724" s="14"/>
    </row>
    <row r="725" spans="1:6" ht="12" customHeight="1">
      <c r="A725" s="458"/>
      <c r="B725" s="459"/>
      <c r="C725" s="836"/>
      <c r="D725" s="78"/>
      <c r="E725" s="461"/>
      <c r="F725" s="14"/>
    </row>
    <row r="726" spans="1:6" ht="12" customHeight="1">
      <c r="A726" s="458" t="s">
        <v>18</v>
      </c>
      <c r="B726" s="459" t="s">
        <v>599</v>
      </c>
      <c r="C726" s="836">
        <v>2</v>
      </c>
      <c r="D726" s="78" t="s">
        <v>24</v>
      </c>
      <c r="E726" s="461"/>
      <c r="F726" s="14"/>
    </row>
    <row r="727" spans="1:6" ht="12" customHeight="1">
      <c r="A727" s="458"/>
      <c r="B727" s="459"/>
      <c r="C727" s="836"/>
      <c r="D727" s="78"/>
      <c r="E727" s="461"/>
      <c r="F727" s="14"/>
    </row>
    <row r="728" spans="1:6" ht="12" customHeight="1">
      <c r="A728" s="458" t="s">
        <v>19</v>
      </c>
      <c r="B728" s="459" t="s">
        <v>600</v>
      </c>
      <c r="C728" s="836">
        <v>7</v>
      </c>
      <c r="D728" s="78" t="s">
        <v>24</v>
      </c>
      <c r="E728" s="461"/>
      <c r="F728" s="14"/>
    </row>
    <row r="729" spans="1:6" ht="12" customHeight="1">
      <c r="A729" s="458"/>
      <c r="B729" s="459"/>
      <c r="C729" s="836"/>
      <c r="D729" s="78"/>
      <c r="E729" s="461"/>
      <c r="F729" s="14"/>
    </row>
    <row r="730" spans="1:6" ht="12" customHeight="1">
      <c r="A730" s="458" t="s">
        <v>20</v>
      </c>
      <c r="B730" s="459" t="s">
        <v>601</v>
      </c>
      <c r="C730" s="836">
        <v>2</v>
      </c>
      <c r="D730" s="78" t="s">
        <v>24</v>
      </c>
      <c r="E730" s="461"/>
      <c r="F730" s="14"/>
    </row>
    <row r="731" spans="1:6" ht="12" customHeight="1">
      <c r="A731" s="458"/>
      <c r="B731" s="459"/>
      <c r="C731" s="836"/>
      <c r="D731" s="78"/>
      <c r="E731" s="461"/>
      <c r="F731" s="14"/>
    </row>
    <row r="732" spans="1:6" ht="12" customHeight="1">
      <c r="A732" s="458" t="s">
        <v>21</v>
      </c>
      <c r="B732" s="459" t="s">
        <v>602</v>
      </c>
      <c r="C732" s="836">
        <v>2</v>
      </c>
      <c r="D732" s="78" t="s">
        <v>24</v>
      </c>
      <c r="E732" s="461"/>
      <c r="F732" s="14"/>
    </row>
    <row r="733" spans="1:6" ht="12" customHeight="1">
      <c r="A733" s="458"/>
      <c r="B733" s="459"/>
      <c r="C733" s="836"/>
      <c r="D733" s="78"/>
      <c r="E733" s="461"/>
      <c r="F733" s="14"/>
    </row>
    <row r="734" spans="1:6" ht="12" customHeight="1">
      <c r="A734" s="458" t="s">
        <v>31</v>
      </c>
      <c r="B734" s="459" t="s">
        <v>838</v>
      </c>
      <c r="C734" s="836">
        <v>5</v>
      </c>
      <c r="D734" s="78" t="s">
        <v>24</v>
      </c>
      <c r="E734" s="461"/>
      <c r="F734" s="14"/>
    </row>
    <row r="735" spans="1:6" ht="12" customHeight="1">
      <c r="A735" s="458"/>
      <c r="B735" s="459"/>
      <c r="C735" s="836"/>
      <c r="D735" s="78"/>
      <c r="E735" s="461"/>
      <c r="F735" s="14"/>
    </row>
    <row r="736" spans="1:6" ht="12" customHeight="1">
      <c r="A736" s="458" t="s">
        <v>32</v>
      </c>
      <c r="B736" s="459" t="s">
        <v>603</v>
      </c>
      <c r="C736" s="836">
        <v>2</v>
      </c>
      <c r="D736" s="78" t="s">
        <v>24</v>
      </c>
      <c r="E736" s="461"/>
      <c r="F736" s="14"/>
    </row>
    <row r="737" spans="1:6" ht="12" customHeight="1">
      <c r="A737" s="458"/>
      <c r="B737" s="459"/>
      <c r="C737" s="836"/>
      <c r="D737" s="78"/>
      <c r="E737" s="461"/>
      <c r="F737" s="14"/>
    </row>
    <row r="738" spans="1:6" ht="12" customHeight="1">
      <c r="A738" s="458" t="s">
        <v>756</v>
      </c>
      <c r="B738" s="459" t="s">
        <v>604</v>
      </c>
      <c r="C738" s="836">
        <v>4</v>
      </c>
      <c r="D738" s="78" t="s">
        <v>24</v>
      </c>
      <c r="E738" s="461"/>
      <c r="F738" s="14"/>
    </row>
    <row r="739" spans="1:6" ht="12" customHeight="1">
      <c r="A739" s="458"/>
      <c r="B739" s="459"/>
      <c r="C739" s="836"/>
      <c r="D739" s="78"/>
      <c r="E739" s="461"/>
      <c r="F739" s="14"/>
    </row>
    <row r="740" spans="1:6" ht="12" customHeight="1">
      <c r="A740" s="458" t="s">
        <v>757</v>
      </c>
      <c r="B740" s="459" t="s">
        <v>605</v>
      </c>
      <c r="C740" s="836">
        <v>2</v>
      </c>
      <c r="D740" s="78" t="s">
        <v>24</v>
      </c>
      <c r="E740" s="461"/>
      <c r="F740" s="14"/>
    </row>
    <row r="741" spans="1:6" ht="12" customHeight="1">
      <c r="A741" s="458"/>
      <c r="B741" s="459"/>
      <c r="C741" s="836"/>
      <c r="D741" s="78"/>
      <c r="E741" s="461"/>
      <c r="F741" s="14"/>
    </row>
    <row r="742" spans="1:6" ht="12" customHeight="1">
      <c r="A742" s="458" t="s">
        <v>758</v>
      </c>
      <c r="B742" s="459" t="s">
        <v>606</v>
      </c>
      <c r="C742" s="836">
        <v>5</v>
      </c>
      <c r="D742" s="78" t="s">
        <v>24</v>
      </c>
      <c r="E742" s="461"/>
      <c r="F742" s="14"/>
    </row>
    <row r="743" spans="1:6" ht="12" customHeight="1">
      <c r="A743" s="458"/>
      <c r="B743" s="459"/>
      <c r="C743" s="836"/>
      <c r="D743" s="78"/>
      <c r="E743" s="461"/>
      <c r="F743" s="14"/>
    </row>
    <row r="744" spans="1:6" ht="12" customHeight="1">
      <c r="A744" s="458" t="s">
        <v>759</v>
      </c>
      <c r="B744" s="459" t="s">
        <v>607</v>
      </c>
      <c r="C744" s="836">
        <v>6</v>
      </c>
      <c r="D744" s="78" t="s">
        <v>24</v>
      </c>
      <c r="E744" s="461"/>
      <c r="F744" s="14"/>
    </row>
    <row r="745" spans="1:6" ht="12" customHeight="1">
      <c r="A745" s="458"/>
      <c r="B745" s="459"/>
      <c r="C745" s="836"/>
      <c r="D745" s="78"/>
      <c r="E745" s="461"/>
      <c r="F745" s="14"/>
    </row>
    <row r="746" spans="1:6" ht="12" customHeight="1">
      <c r="A746" s="458" t="s">
        <v>828</v>
      </c>
      <c r="B746" s="459" t="s">
        <v>608</v>
      </c>
      <c r="C746" s="836">
        <v>1</v>
      </c>
      <c r="D746" s="78" t="s">
        <v>24</v>
      </c>
      <c r="E746" s="461"/>
      <c r="F746" s="14"/>
    </row>
    <row r="747" spans="1:6" ht="12" customHeight="1">
      <c r="A747" s="458"/>
      <c r="B747" s="459"/>
      <c r="C747" s="836"/>
      <c r="D747" s="78"/>
      <c r="E747" s="461"/>
      <c r="F747" s="14"/>
    </row>
    <row r="748" spans="1:6" ht="12" customHeight="1">
      <c r="A748" s="458"/>
      <c r="B748" s="459"/>
      <c r="C748" s="836"/>
      <c r="D748" s="78"/>
      <c r="E748" s="461"/>
      <c r="F748" s="14"/>
    </row>
    <row r="749" spans="1:6" ht="12" customHeight="1">
      <c r="A749" s="458"/>
      <c r="B749" s="459"/>
      <c r="C749" s="836"/>
      <c r="D749" s="78"/>
      <c r="E749" s="461"/>
      <c r="F749" s="14"/>
    </row>
    <row r="750" spans="1:6" ht="12" customHeight="1">
      <c r="A750" s="458"/>
      <c r="B750" s="459"/>
      <c r="C750" s="836"/>
      <c r="D750" s="78"/>
      <c r="E750" s="461"/>
      <c r="F750" s="14"/>
    </row>
    <row r="751" spans="1:6" ht="12" customHeight="1">
      <c r="A751" s="458"/>
      <c r="B751" s="459"/>
      <c r="C751" s="836"/>
      <c r="D751" s="78"/>
      <c r="E751" s="461"/>
      <c r="F751" s="14"/>
    </row>
    <row r="752" spans="1:6" ht="12" customHeight="1">
      <c r="A752" s="458"/>
      <c r="B752" s="459"/>
      <c r="C752" s="836"/>
      <c r="D752" s="78"/>
      <c r="E752" s="461"/>
      <c r="F752" s="14"/>
    </row>
    <row r="753" spans="1:6" ht="12" customHeight="1">
      <c r="A753" s="458"/>
      <c r="B753" s="98"/>
      <c r="C753" s="836"/>
      <c r="D753" s="78"/>
      <c r="E753" s="461"/>
      <c r="F753" s="14"/>
    </row>
    <row r="754" spans="1:6" ht="12" customHeight="1">
      <c r="A754" s="458"/>
      <c r="B754" s="98"/>
      <c r="C754" s="836"/>
      <c r="D754" s="78"/>
      <c r="E754" s="461"/>
      <c r="F754" s="14"/>
    </row>
    <row r="755" spans="1:6" ht="12" customHeight="1">
      <c r="A755" s="458"/>
      <c r="B755" s="98"/>
      <c r="C755" s="836"/>
      <c r="D755" s="78"/>
      <c r="E755" s="461"/>
      <c r="F755" s="14"/>
    </row>
    <row r="756" spans="1:6" ht="13.5" thickBot="1">
      <c r="A756" s="462"/>
      <c r="B756" s="931" t="s">
        <v>126</v>
      </c>
      <c r="C756" s="932"/>
      <c r="D756" s="933"/>
      <c r="E756" s="463"/>
      <c r="F756" s="668"/>
    </row>
    <row r="757" spans="1:6" ht="12" customHeight="1" thickTop="1">
      <c r="A757" s="464"/>
      <c r="B757" s="934"/>
      <c r="C757" s="935"/>
      <c r="D757" s="936"/>
      <c r="E757" s="465"/>
      <c r="F757" s="26"/>
    </row>
    <row r="758" spans="1:6" ht="12" customHeight="1">
      <c r="A758" s="466"/>
      <c r="B758" s="467"/>
      <c r="C758" s="871"/>
      <c r="D758" s="174"/>
      <c r="E758" s="469"/>
      <c r="F758" s="445"/>
    </row>
    <row r="759" spans="1:6" ht="12" customHeight="1">
      <c r="A759" s="466"/>
      <c r="B759" s="467"/>
      <c r="C759" s="837"/>
      <c r="D759" s="174"/>
      <c r="E759" s="469"/>
      <c r="F759" s="445"/>
    </row>
    <row r="760" spans="1:6">
      <c r="A760" s="176" t="s">
        <v>0</v>
      </c>
      <c r="B760" s="225" t="s">
        <v>1</v>
      </c>
      <c r="C760" s="872" t="s">
        <v>2</v>
      </c>
      <c r="D760" s="226" t="s">
        <v>3</v>
      </c>
      <c r="E760" s="227" t="s">
        <v>4</v>
      </c>
      <c r="F760" s="262" t="s">
        <v>63</v>
      </c>
    </row>
    <row r="761" spans="1:6" ht="12" customHeight="1">
      <c r="A761" s="183"/>
      <c r="B761" s="228"/>
      <c r="C761" s="873"/>
      <c r="D761" s="229"/>
      <c r="E761" s="230"/>
      <c r="F761" s="188"/>
    </row>
    <row r="762" spans="1:6" ht="12" customHeight="1">
      <c r="A762" s="458"/>
      <c r="B762" s="459"/>
      <c r="C762" s="836"/>
      <c r="D762" s="78"/>
      <c r="E762" s="461"/>
      <c r="F762" s="14"/>
    </row>
    <row r="763" spans="1:6" ht="12" customHeight="1">
      <c r="A763" s="458"/>
      <c r="B763" s="267" t="s">
        <v>650</v>
      </c>
      <c r="C763" s="836"/>
      <c r="D763" s="78"/>
      <c r="E763" s="461"/>
      <c r="F763" s="14"/>
    </row>
    <row r="764" spans="1:6" ht="12" customHeight="1">
      <c r="A764" s="458"/>
      <c r="B764" s="459"/>
      <c r="C764" s="836"/>
      <c r="D764" s="78"/>
      <c r="E764" s="461"/>
      <c r="F764" s="14"/>
    </row>
    <row r="765" spans="1:6" ht="12" customHeight="1">
      <c r="A765" s="458" t="s">
        <v>6</v>
      </c>
      <c r="B765" s="459" t="s">
        <v>609</v>
      </c>
      <c r="C765" s="836">
        <v>3</v>
      </c>
      <c r="D765" s="78" t="s">
        <v>24</v>
      </c>
      <c r="E765" s="461"/>
      <c r="F765" s="14"/>
    </row>
    <row r="766" spans="1:6" ht="12" customHeight="1">
      <c r="A766" s="458"/>
      <c r="B766" s="459"/>
      <c r="C766" s="836"/>
      <c r="D766" s="78"/>
      <c r="E766" s="461"/>
      <c r="F766" s="14"/>
    </row>
    <row r="767" spans="1:6" ht="12" customHeight="1">
      <c r="A767" s="458" t="s">
        <v>9</v>
      </c>
      <c r="B767" s="459" t="s">
        <v>610</v>
      </c>
      <c r="C767" s="836">
        <v>1</v>
      </c>
      <c r="D767" s="78" t="s">
        <v>24</v>
      </c>
      <c r="E767" s="461"/>
      <c r="F767" s="14"/>
    </row>
    <row r="768" spans="1:6" ht="12" customHeight="1">
      <c r="A768" s="458"/>
      <c r="B768" s="459"/>
      <c r="C768" s="836"/>
      <c r="D768" s="78"/>
      <c r="E768" s="461"/>
      <c r="F768" s="14"/>
    </row>
    <row r="769" spans="1:6" ht="12" customHeight="1">
      <c r="A769" s="458" t="s">
        <v>10</v>
      </c>
      <c r="B769" s="459" t="s">
        <v>611</v>
      </c>
      <c r="C769" s="836">
        <v>1</v>
      </c>
      <c r="D769" s="78" t="s">
        <v>24</v>
      </c>
      <c r="E769" s="461"/>
      <c r="F769" s="14"/>
    </row>
    <row r="770" spans="1:6" ht="12" customHeight="1">
      <c r="A770" s="458"/>
      <c r="B770" s="459"/>
      <c r="C770" s="836"/>
      <c r="D770" s="78"/>
      <c r="E770" s="461"/>
      <c r="F770" s="14"/>
    </row>
    <row r="771" spans="1:6" ht="12" customHeight="1">
      <c r="A771" s="458" t="s">
        <v>11</v>
      </c>
      <c r="B771" s="459" t="s">
        <v>612</v>
      </c>
      <c r="C771" s="836">
        <v>2</v>
      </c>
      <c r="D771" s="78" t="s">
        <v>24</v>
      </c>
      <c r="E771" s="461"/>
      <c r="F771" s="14"/>
    </row>
    <row r="772" spans="1:6" ht="12" customHeight="1">
      <c r="A772" s="458"/>
      <c r="B772" s="459"/>
      <c r="C772" s="836"/>
      <c r="D772" s="78"/>
      <c r="E772" s="461"/>
      <c r="F772" s="14"/>
    </row>
    <row r="773" spans="1:6" ht="12" customHeight="1">
      <c r="A773" s="458" t="s">
        <v>12</v>
      </c>
      <c r="B773" s="459" t="s">
        <v>613</v>
      </c>
      <c r="C773" s="836">
        <v>2</v>
      </c>
      <c r="D773" s="78" t="s">
        <v>24</v>
      </c>
      <c r="E773" s="461"/>
      <c r="F773" s="14"/>
    </row>
    <row r="774" spans="1:6" ht="12" customHeight="1">
      <c r="A774" s="458"/>
      <c r="B774" s="459"/>
      <c r="C774" s="836"/>
      <c r="D774" s="78"/>
      <c r="E774" s="461"/>
      <c r="F774" s="14"/>
    </row>
    <row r="775" spans="1:6" ht="12" customHeight="1">
      <c r="A775" s="458" t="s">
        <v>13</v>
      </c>
      <c r="B775" s="459" t="s">
        <v>614</v>
      </c>
      <c r="C775" s="836">
        <v>2</v>
      </c>
      <c r="D775" s="78" t="s">
        <v>24</v>
      </c>
      <c r="E775" s="461"/>
      <c r="F775" s="14"/>
    </row>
    <row r="776" spans="1:6" ht="12" customHeight="1">
      <c r="A776" s="458"/>
      <c r="B776" s="459"/>
      <c r="C776" s="836"/>
      <c r="D776" s="78"/>
      <c r="E776" s="461"/>
      <c r="F776" s="14"/>
    </row>
    <row r="777" spans="1:6" ht="12" customHeight="1">
      <c r="A777" s="458" t="s">
        <v>14</v>
      </c>
      <c r="B777" s="459" t="s">
        <v>615</v>
      </c>
      <c r="C777" s="836">
        <v>2</v>
      </c>
      <c r="D777" s="78" t="s">
        <v>24</v>
      </c>
      <c r="E777" s="461"/>
      <c r="F777" s="14"/>
    </row>
    <row r="778" spans="1:6" ht="12" customHeight="1">
      <c r="A778" s="458"/>
      <c r="B778" s="459"/>
      <c r="C778" s="836"/>
      <c r="D778" s="78"/>
      <c r="E778" s="461"/>
      <c r="F778" s="14"/>
    </row>
    <row r="779" spans="1:6" ht="12" customHeight="1">
      <c r="A779" s="458" t="s">
        <v>15</v>
      </c>
      <c r="B779" s="459" t="s">
        <v>616</v>
      </c>
      <c r="C779" s="836">
        <v>1</v>
      </c>
      <c r="D779" s="78" t="s">
        <v>24</v>
      </c>
      <c r="E779" s="461"/>
      <c r="F779" s="14"/>
    </row>
    <row r="780" spans="1:6" ht="12" customHeight="1">
      <c r="A780" s="458"/>
      <c r="B780" s="459"/>
      <c r="C780" s="836"/>
      <c r="D780" s="78"/>
      <c r="E780" s="461"/>
      <c r="F780" s="14"/>
    </row>
    <row r="781" spans="1:6" ht="12" customHeight="1">
      <c r="A781" s="458" t="s">
        <v>16</v>
      </c>
      <c r="B781" s="459" t="s">
        <v>617</v>
      </c>
      <c r="C781" s="836">
        <v>8</v>
      </c>
      <c r="D781" s="78" t="s">
        <v>24</v>
      </c>
      <c r="E781" s="461"/>
      <c r="F781" s="14"/>
    </row>
    <row r="782" spans="1:6" ht="12" customHeight="1">
      <c r="A782" s="458"/>
      <c r="B782" s="459"/>
      <c r="C782" s="836"/>
      <c r="D782" s="78"/>
      <c r="E782" s="461"/>
      <c r="F782" s="14"/>
    </row>
    <row r="783" spans="1:6" ht="12" customHeight="1">
      <c r="A783" s="458" t="s">
        <v>17</v>
      </c>
      <c r="B783" s="459" t="s">
        <v>618</v>
      </c>
      <c r="C783" s="836">
        <v>4</v>
      </c>
      <c r="D783" s="78" t="s">
        <v>24</v>
      </c>
      <c r="E783" s="461"/>
      <c r="F783" s="14"/>
    </row>
    <row r="784" spans="1:6" ht="12" customHeight="1">
      <c r="A784" s="458"/>
      <c r="B784" s="459"/>
      <c r="C784" s="836"/>
      <c r="D784" s="78"/>
      <c r="E784" s="461"/>
      <c r="F784" s="14"/>
    </row>
    <row r="785" spans="1:6" ht="12" customHeight="1">
      <c r="A785" s="458" t="s">
        <v>18</v>
      </c>
      <c r="B785" s="459" t="s">
        <v>619</v>
      </c>
      <c r="C785" s="836">
        <v>6</v>
      </c>
      <c r="D785" s="78" t="s">
        <v>24</v>
      </c>
      <c r="E785" s="461"/>
      <c r="F785" s="14"/>
    </row>
    <row r="786" spans="1:6" ht="12" customHeight="1">
      <c r="A786" s="458"/>
      <c r="B786" s="459"/>
      <c r="C786" s="836"/>
      <c r="D786" s="78"/>
      <c r="E786" s="461"/>
      <c r="F786" s="14"/>
    </row>
    <row r="787" spans="1:6" ht="12" customHeight="1">
      <c r="A787" s="458" t="s">
        <v>19</v>
      </c>
      <c r="B787" s="459" t="s">
        <v>602</v>
      </c>
      <c r="C787" s="836">
        <v>1</v>
      </c>
      <c r="D787" s="78" t="s">
        <v>24</v>
      </c>
      <c r="E787" s="461"/>
      <c r="F787" s="14"/>
    </row>
    <row r="788" spans="1:6" ht="12" customHeight="1">
      <c r="A788" s="458"/>
      <c r="B788" s="459"/>
      <c r="C788" s="836"/>
      <c r="D788" s="78"/>
      <c r="E788" s="461"/>
      <c r="F788" s="14"/>
    </row>
    <row r="789" spans="1:6" ht="12" customHeight="1">
      <c r="A789" s="458" t="s">
        <v>20</v>
      </c>
      <c r="B789" s="459" t="s">
        <v>620</v>
      </c>
      <c r="C789" s="836">
        <v>2</v>
      </c>
      <c r="D789" s="78" t="s">
        <v>24</v>
      </c>
      <c r="E789" s="461"/>
      <c r="F789" s="14"/>
    </row>
    <row r="790" spans="1:6" ht="12" customHeight="1">
      <c r="A790" s="458"/>
      <c r="B790" s="459"/>
      <c r="C790" s="836"/>
      <c r="D790" s="78"/>
      <c r="E790" s="461"/>
      <c r="F790" s="14"/>
    </row>
    <row r="791" spans="1:6" ht="12" customHeight="1">
      <c r="A791" s="458" t="s">
        <v>21</v>
      </c>
      <c r="B791" s="459" t="s">
        <v>621</v>
      </c>
      <c r="C791" s="836">
        <v>2</v>
      </c>
      <c r="D791" s="78" t="s">
        <v>24</v>
      </c>
      <c r="E791" s="461"/>
      <c r="F791" s="14"/>
    </row>
    <row r="792" spans="1:6" ht="12" customHeight="1">
      <c r="A792" s="458"/>
      <c r="B792" s="459"/>
      <c r="C792" s="836"/>
      <c r="D792" s="78"/>
      <c r="E792" s="461"/>
      <c r="F792" s="14"/>
    </row>
    <row r="793" spans="1:6" ht="12" customHeight="1">
      <c r="A793" s="458" t="s">
        <v>31</v>
      </c>
      <c r="B793" s="459" t="s">
        <v>622</v>
      </c>
      <c r="C793" s="836">
        <v>2</v>
      </c>
      <c r="D793" s="78" t="s">
        <v>24</v>
      </c>
      <c r="E793" s="461"/>
      <c r="F793" s="14"/>
    </row>
    <row r="794" spans="1:6" ht="12" customHeight="1">
      <c r="A794" s="458"/>
      <c r="B794" s="459"/>
      <c r="C794" s="836"/>
      <c r="D794" s="78"/>
      <c r="E794" s="461"/>
      <c r="F794" s="14"/>
    </row>
    <row r="795" spans="1:6" ht="12" customHeight="1">
      <c r="A795" s="458" t="s">
        <v>32</v>
      </c>
      <c r="B795" s="459" t="s">
        <v>623</v>
      </c>
      <c r="C795" s="836">
        <v>2</v>
      </c>
      <c r="D795" s="78" t="s">
        <v>24</v>
      </c>
      <c r="E795" s="461"/>
      <c r="F795" s="14"/>
    </row>
    <row r="796" spans="1:6" ht="12" customHeight="1">
      <c r="A796" s="458"/>
      <c r="B796" s="459"/>
      <c r="C796" s="836"/>
      <c r="D796" s="78"/>
      <c r="E796" s="461"/>
      <c r="F796" s="14"/>
    </row>
    <row r="797" spans="1:6" ht="12" customHeight="1">
      <c r="A797" s="458" t="s">
        <v>756</v>
      </c>
      <c r="B797" s="459" t="s">
        <v>624</v>
      </c>
      <c r="C797" s="836">
        <v>2</v>
      </c>
      <c r="D797" s="78" t="s">
        <v>24</v>
      </c>
      <c r="E797" s="461"/>
      <c r="F797" s="14"/>
    </row>
    <row r="798" spans="1:6" ht="12" customHeight="1">
      <c r="A798" s="458"/>
      <c r="B798" s="459"/>
      <c r="C798" s="836"/>
      <c r="D798" s="78"/>
      <c r="E798" s="461"/>
      <c r="F798" s="14"/>
    </row>
    <row r="799" spans="1:6" ht="12" customHeight="1">
      <c r="A799" s="458"/>
      <c r="B799" s="459"/>
      <c r="C799" s="836"/>
      <c r="D799" s="78"/>
      <c r="E799" s="461"/>
      <c r="F799" s="14"/>
    </row>
    <row r="800" spans="1:6" ht="12" customHeight="1">
      <c r="A800" s="458"/>
      <c r="B800" s="459"/>
      <c r="C800" s="836"/>
      <c r="D800" s="78"/>
      <c r="E800" s="461"/>
      <c r="F800" s="14"/>
    </row>
    <row r="801" spans="1:6" ht="12" customHeight="1">
      <c r="A801" s="458"/>
      <c r="B801" s="459"/>
      <c r="C801" s="836"/>
      <c r="D801" s="78"/>
      <c r="E801" s="461"/>
      <c r="F801" s="14"/>
    </row>
    <row r="802" spans="1:6" ht="12" customHeight="1">
      <c r="A802" s="458"/>
      <c r="B802" s="459"/>
      <c r="C802" s="836"/>
      <c r="D802" s="78"/>
      <c r="E802" s="461"/>
      <c r="F802" s="14"/>
    </row>
    <row r="803" spans="1:6" ht="12" customHeight="1">
      <c r="A803" s="211"/>
      <c r="B803" s="459"/>
      <c r="C803" s="836"/>
      <c r="D803" s="78"/>
      <c r="E803" s="461"/>
      <c r="F803" s="14"/>
    </row>
    <row r="804" spans="1:6" ht="12" customHeight="1">
      <c r="A804" s="458"/>
      <c r="B804" s="459"/>
      <c r="C804" s="836"/>
      <c r="D804" s="78"/>
      <c r="E804" s="461"/>
      <c r="F804" s="14"/>
    </row>
    <row r="805" spans="1:6" ht="12" customHeight="1">
      <c r="A805" s="192"/>
      <c r="B805" s="459"/>
      <c r="C805" s="836"/>
      <c r="D805" s="78"/>
      <c r="E805" s="461"/>
      <c r="F805" s="14"/>
    </row>
    <row r="806" spans="1:6" ht="12" customHeight="1">
      <c r="A806" s="192"/>
      <c r="B806" s="459"/>
      <c r="C806" s="836"/>
      <c r="D806" s="78"/>
      <c r="E806" s="461"/>
      <c r="F806" s="14"/>
    </row>
    <row r="807" spans="1:6" ht="12" customHeight="1">
      <c r="A807" s="192"/>
      <c r="B807" s="459"/>
      <c r="C807" s="836"/>
      <c r="D807" s="78"/>
      <c r="E807" s="461"/>
      <c r="F807" s="14"/>
    </row>
    <row r="808" spans="1:6" ht="12" customHeight="1">
      <c r="A808" s="7"/>
      <c r="B808" s="472"/>
      <c r="C808" s="825"/>
      <c r="D808" s="9"/>
      <c r="E808" s="76"/>
      <c r="F808" s="425"/>
    </row>
    <row r="809" spans="1:6" ht="12" customHeight="1">
      <c r="A809" s="7"/>
      <c r="B809" s="472"/>
      <c r="C809" s="825"/>
      <c r="D809" s="9"/>
      <c r="E809" s="76"/>
      <c r="F809" s="425"/>
    </row>
    <row r="810" spans="1:6" ht="12" customHeight="1">
      <c r="A810" s="7"/>
      <c r="B810" s="472"/>
      <c r="C810" s="825"/>
      <c r="D810" s="9"/>
      <c r="E810" s="76"/>
      <c r="F810" s="425"/>
    </row>
    <row r="811" spans="1:6" ht="12" customHeight="1">
      <c r="A811" s="7"/>
      <c r="B811" s="472"/>
      <c r="C811" s="825"/>
      <c r="D811" s="9"/>
      <c r="E811" s="76"/>
      <c r="F811" s="425"/>
    </row>
    <row r="812" spans="1:6" ht="12" customHeight="1">
      <c r="A812" s="7"/>
      <c r="B812" s="98"/>
      <c r="C812" s="825"/>
      <c r="D812" s="9"/>
      <c r="E812" s="76"/>
      <c r="F812" s="425"/>
    </row>
    <row r="813" spans="1:6" ht="12" customHeight="1">
      <c r="A813" s="7"/>
      <c r="B813" s="98"/>
      <c r="C813" s="825"/>
      <c r="D813" s="9"/>
      <c r="E813" s="76"/>
      <c r="F813" s="425"/>
    </row>
    <row r="814" spans="1:6" ht="12" customHeight="1">
      <c r="A814" s="7"/>
      <c r="B814" s="98"/>
      <c r="C814" s="823"/>
      <c r="D814" s="9"/>
      <c r="E814" s="76"/>
      <c r="F814" s="14"/>
    </row>
    <row r="815" spans="1:6" ht="13.5" thickBot="1">
      <c r="A815" s="124"/>
      <c r="B815" s="943" t="s">
        <v>126</v>
      </c>
      <c r="C815" s="944"/>
      <c r="D815" s="945"/>
      <c r="E815" s="451"/>
      <c r="F815" s="668"/>
    </row>
    <row r="816" spans="1:6" ht="12" customHeight="1" thickTop="1">
      <c r="A816" s="24"/>
      <c r="B816" s="946"/>
      <c r="C816" s="947"/>
      <c r="D816" s="948"/>
      <c r="E816" s="75"/>
      <c r="F816" s="26"/>
    </row>
    <row r="817" spans="1:6" ht="12" customHeight="1">
      <c r="A817" s="36"/>
      <c r="B817" s="62"/>
      <c r="C817" s="846"/>
      <c r="D817" s="37"/>
      <c r="E817" s="80"/>
      <c r="F817" s="444"/>
    </row>
    <row r="818" spans="1:6" ht="12" customHeight="1">
      <c r="A818" s="36"/>
      <c r="B818" s="35"/>
      <c r="D818" s="37"/>
      <c r="E818" s="80"/>
      <c r="F818" s="445"/>
    </row>
    <row r="819" spans="1:6" ht="12" customHeight="1">
      <c r="A819" s="176" t="s">
        <v>0</v>
      </c>
      <c r="B819" s="225" t="s">
        <v>1</v>
      </c>
      <c r="C819" s="872" t="s">
        <v>2</v>
      </c>
      <c r="D819" s="226" t="s">
        <v>3</v>
      </c>
      <c r="E819" s="227" t="s">
        <v>4</v>
      </c>
      <c r="F819" s="262" t="s">
        <v>63</v>
      </c>
    </row>
    <row r="820" spans="1:6" ht="12" customHeight="1">
      <c r="A820" s="183"/>
      <c r="B820" s="228"/>
      <c r="C820" s="873"/>
      <c r="D820" s="229"/>
      <c r="E820" s="230"/>
      <c r="F820" s="188"/>
    </row>
    <row r="821" spans="1:6" ht="12" customHeight="1">
      <c r="A821" s="7"/>
      <c r="B821" s="17"/>
      <c r="C821" s="825"/>
      <c r="D821" s="9"/>
      <c r="E821" s="76"/>
      <c r="F821" s="453"/>
    </row>
    <row r="822" spans="1:6" s="97" customFormat="1">
      <c r="A822" s="53"/>
      <c r="B822" s="16" t="s">
        <v>33</v>
      </c>
      <c r="C822" s="835"/>
      <c r="D822" s="56"/>
      <c r="E822" s="85"/>
      <c r="F822" s="395"/>
    </row>
    <row r="823" spans="1:6" s="97" customFormat="1" ht="12.95" customHeight="1">
      <c r="A823" s="53"/>
      <c r="B823" s="16"/>
      <c r="C823" s="838"/>
      <c r="D823" s="56"/>
      <c r="E823" s="473"/>
      <c r="F823" s="474"/>
    </row>
    <row r="824" spans="1:6" s="97" customFormat="1" ht="12.95" customHeight="1">
      <c r="A824" s="53"/>
      <c r="B824" s="16"/>
      <c r="C824" s="838"/>
      <c r="D824" s="56"/>
      <c r="E824" s="473"/>
      <c r="F824" s="474"/>
    </row>
    <row r="825" spans="1:6" s="97" customFormat="1" ht="12.95" customHeight="1">
      <c r="A825" s="53"/>
      <c r="B825" s="475" t="s">
        <v>45</v>
      </c>
      <c r="C825" s="838"/>
      <c r="D825" s="56"/>
      <c r="E825" s="473"/>
      <c r="F825" s="454"/>
    </row>
    <row r="826" spans="1:6" s="97" customFormat="1" ht="12.95" customHeight="1">
      <c r="A826" s="53"/>
      <c r="B826" s="303"/>
      <c r="C826" s="838"/>
      <c r="D826" s="56"/>
      <c r="E826" s="473"/>
      <c r="F826" s="474"/>
    </row>
    <row r="827" spans="1:6" s="97" customFormat="1" ht="12.95" customHeight="1">
      <c r="A827" s="53"/>
      <c r="B827" s="476"/>
      <c r="C827" s="838"/>
      <c r="D827" s="56"/>
      <c r="E827" s="85"/>
      <c r="F827" s="395"/>
    </row>
    <row r="828" spans="1:6" s="97" customFormat="1" ht="12.95" customHeight="1">
      <c r="A828" s="53"/>
      <c r="B828" s="303" t="s">
        <v>926</v>
      </c>
      <c r="C828" s="838"/>
      <c r="D828" s="56"/>
      <c r="E828" s="85"/>
      <c r="F828" s="395"/>
    </row>
    <row r="829" spans="1:6" s="97" customFormat="1" ht="12.95" customHeight="1">
      <c r="A829" s="53"/>
      <c r="B829" s="477"/>
      <c r="C829" s="835"/>
      <c r="D829" s="56"/>
      <c r="E829" s="85"/>
      <c r="F829" s="454"/>
    </row>
    <row r="830" spans="1:6" s="97" customFormat="1" ht="12" customHeight="1">
      <c r="A830" s="53"/>
      <c r="B830" s="261"/>
      <c r="C830" s="835"/>
      <c r="D830" s="56"/>
      <c r="E830" s="85"/>
      <c r="F830" s="395"/>
    </row>
    <row r="831" spans="1:6" s="97" customFormat="1" ht="12.95" customHeight="1">
      <c r="A831" s="53"/>
      <c r="B831" s="303" t="s">
        <v>1121</v>
      </c>
      <c r="C831" s="835"/>
      <c r="D831" s="56"/>
      <c r="E831" s="85"/>
      <c r="F831" s="454"/>
    </row>
    <row r="832" spans="1:6" s="97" customFormat="1" ht="12.95" customHeight="1">
      <c r="A832" s="53"/>
      <c r="B832" s="261"/>
      <c r="C832" s="835"/>
      <c r="D832" s="56"/>
      <c r="E832" s="85"/>
      <c r="F832" s="395"/>
    </row>
    <row r="833" spans="1:6" s="97" customFormat="1" ht="12.95" customHeight="1">
      <c r="A833" s="53"/>
      <c r="B833" s="261"/>
      <c r="C833" s="835"/>
      <c r="D833" s="56"/>
      <c r="E833" s="85"/>
      <c r="F833" s="454"/>
    </row>
    <row r="834" spans="1:6" s="97" customFormat="1" ht="12.95" customHeight="1">
      <c r="A834" s="53"/>
      <c r="B834" s="303" t="s">
        <v>927</v>
      </c>
      <c r="C834" s="835"/>
      <c r="D834" s="56"/>
      <c r="E834" s="85"/>
      <c r="F834" s="395"/>
    </row>
    <row r="835" spans="1:6" s="97" customFormat="1" ht="12.95" customHeight="1">
      <c r="A835" s="53"/>
      <c r="B835" s="261"/>
      <c r="C835" s="835"/>
      <c r="D835" s="56"/>
      <c r="E835" s="85"/>
      <c r="F835" s="395"/>
    </row>
    <row r="836" spans="1:6" s="97" customFormat="1" ht="12.95" customHeight="1">
      <c r="A836" s="53"/>
      <c r="B836" s="261"/>
      <c r="C836" s="835"/>
      <c r="D836" s="56"/>
      <c r="E836" s="85"/>
      <c r="F836" s="395"/>
    </row>
    <row r="837" spans="1:6" s="97" customFormat="1" ht="12.95" customHeight="1">
      <c r="A837" s="53"/>
      <c r="B837" s="303" t="s">
        <v>920</v>
      </c>
      <c r="C837" s="835"/>
      <c r="D837" s="56"/>
      <c r="E837" s="85"/>
      <c r="F837" s="395"/>
    </row>
    <row r="838" spans="1:6" s="97" customFormat="1" ht="12.95" customHeight="1">
      <c r="A838" s="53"/>
      <c r="B838" s="261"/>
      <c r="C838" s="835"/>
      <c r="D838" s="56"/>
      <c r="E838" s="85"/>
      <c r="F838" s="395"/>
    </row>
    <row r="839" spans="1:6" s="97" customFormat="1" ht="12.95" customHeight="1">
      <c r="A839" s="53"/>
      <c r="B839" s="261"/>
      <c r="C839" s="835"/>
      <c r="D839" s="56"/>
      <c r="E839" s="85"/>
      <c r="F839" s="395"/>
    </row>
    <row r="840" spans="1:6" s="97" customFormat="1" ht="12.95" customHeight="1">
      <c r="A840" s="53"/>
      <c r="B840" s="303" t="s">
        <v>886</v>
      </c>
      <c r="C840" s="835"/>
      <c r="D840" s="56"/>
      <c r="E840" s="85"/>
      <c r="F840" s="395"/>
    </row>
    <row r="841" spans="1:6" s="97" customFormat="1" ht="12.95" customHeight="1">
      <c r="A841" s="53"/>
      <c r="B841" s="261"/>
      <c r="C841" s="835"/>
      <c r="D841" s="56"/>
      <c r="E841" s="85"/>
      <c r="F841" s="395"/>
    </row>
    <row r="842" spans="1:6" s="97" customFormat="1" ht="12.95" customHeight="1">
      <c r="A842" s="53"/>
      <c r="B842" s="261"/>
      <c r="C842" s="835"/>
      <c r="D842" s="56"/>
      <c r="E842" s="85"/>
      <c r="F842" s="395"/>
    </row>
    <row r="843" spans="1:6" s="97" customFormat="1" ht="12.95" customHeight="1">
      <c r="A843" s="53"/>
      <c r="B843" s="303" t="s">
        <v>887</v>
      </c>
      <c r="C843" s="835"/>
      <c r="D843" s="56"/>
      <c r="E843" s="85"/>
      <c r="F843" s="395"/>
    </row>
    <row r="844" spans="1:6" s="97" customFormat="1" ht="12.95" customHeight="1">
      <c r="A844" s="53"/>
      <c r="B844" s="303"/>
      <c r="C844" s="835"/>
      <c r="D844" s="56"/>
      <c r="E844" s="85"/>
      <c r="F844" s="395"/>
    </row>
    <row r="845" spans="1:6" s="97" customFormat="1" ht="12.95" customHeight="1">
      <c r="A845" s="53"/>
      <c r="B845" s="261"/>
      <c r="C845" s="835"/>
      <c r="D845" s="56"/>
      <c r="E845" s="85"/>
      <c r="F845" s="395"/>
    </row>
    <row r="846" spans="1:6" s="97" customFormat="1" ht="12.95" customHeight="1">
      <c r="A846" s="53"/>
      <c r="B846" s="303" t="s">
        <v>888</v>
      </c>
      <c r="C846" s="835"/>
      <c r="D846" s="56"/>
      <c r="E846" s="85"/>
      <c r="F846" s="395"/>
    </row>
    <row r="847" spans="1:6" s="97" customFormat="1" ht="12.95" customHeight="1">
      <c r="A847" s="53"/>
      <c r="B847" s="261"/>
      <c r="C847" s="835"/>
      <c r="D847" s="56"/>
      <c r="E847" s="85"/>
      <c r="F847" s="395"/>
    </row>
    <row r="848" spans="1:6" s="97" customFormat="1" ht="12.95" customHeight="1">
      <c r="A848" s="53"/>
      <c r="B848" s="261"/>
      <c r="C848" s="835"/>
      <c r="D848" s="56"/>
      <c r="E848" s="85"/>
      <c r="F848" s="395"/>
    </row>
    <row r="849" spans="1:6" s="97" customFormat="1" ht="12.95" customHeight="1">
      <c r="A849" s="53"/>
      <c r="B849" s="261"/>
      <c r="C849" s="835"/>
      <c r="D849" s="56"/>
      <c r="E849" s="85"/>
      <c r="F849" s="395"/>
    </row>
    <row r="850" spans="1:6" s="97" customFormat="1" ht="12.95" customHeight="1">
      <c r="A850" s="53"/>
      <c r="B850" s="261"/>
      <c r="C850" s="835"/>
      <c r="D850" s="56"/>
      <c r="E850" s="85"/>
      <c r="F850" s="395"/>
    </row>
    <row r="851" spans="1:6" ht="12.95" customHeight="1">
      <c r="A851" s="7"/>
      <c r="B851" s="8"/>
      <c r="C851" s="825"/>
      <c r="D851" s="9"/>
      <c r="E851" s="76"/>
      <c r="F851" s="14"/>
    </row>
    <row r="852" spans="1:6" ht="12.95" customHeight="1">
      <c r="A852" s="7"/>
      <c r="B852" s="8"/>
      <c r="C852" s="825"/>
      <c r="D852" s="9"/>
      <c r="E852" s="76"/>
      <c r="F852" s="14"/>
    </row>
    <row r="853" spans="1:6" ht="12.95" customHeight="1">
      <c r="A853" s="7"/>
      <c r="B853" s="8"/>
      <c r="C853" s="825"/>
      <c r="D853" s="9"/>
      <c r="E853" s="76"/>
      <c r="F853" s="14"/>
    </row>
    <row r="854" spans="1:6" ht="12.95" customHeight="1">
      <c r="A854" s="7"/>
      <c r="B854" s="8"/>
      <c r="C854" s="825"/>
      <c r="D854" s="9"/>
      <c r="E854" s="76"/>
      <c r="F854" s="14"/>
    </row>
    <row r="855" spans="1:6" ht="12.95" customHeight="1">
      <c r="A855" s="7"/>
      <c r="B855" s="8"/>
      <c r="C855" s="825"/>
      <c r="D855" s="9"/>
      <c r="E855" s="76"/>
      <c r="F855" s="14"/>
    </row>
    <row r="856" spans="1:6" ht="12.95" customHeight="1">
      <c r="A856" s="7"/>
      <c r="B856" s="8"/>
      <c r="C856" s="825"/>
      <c r="D856" s="9"/>
      <c r="E856" s="76"/>
      <c r="F856" s="14"/>
    </row>
    <row r="857" spans="1:6" ht="12.95" customHeight="1">
      <c r="A857" s="7"/>
      <c r="B857" s="8"/>
      <c r="C857" s="825"/>
      <c r="D857" s="9"/>
      <c r="E857" s="76"/>
      <c r="F857" s="14"/>
    </row>
    <row r="858" spans="1:6" ht="12.95" customHeight="1">
      <c r="A858" s="7"/>
      <c r="B858" s="8"/>
      <c r="C858" s="825"/>
      <c r="D858" s="9"/>
      <c r="E858" s="76"/>
      <c r="F858" s="14"/>
    </row>
    <row r="859" spans="1:6" ht="12.95" customHeight="1">
      <c r="A859" s="7"/>
      <c r="B859" s="8"/>
      <c r="C859" s="825"/>
      <c r="D859" s="9"/>
      <c r="E859" s="76"/>
      <c r="F859" s="14"/>
    </row>
    <row r="860" spans="1:6" ht="12.95" customHeight="1">
      <c r="A860" s="7"/>
      <c r="B860" s="8"/>
      <c r="C860" s="825"/>
      <c r="D860" s="9"/>
      <c r="E860" s="76"/>
      <c r="F860" s="14"/>
    </row>
    <row r="861" spans="1:6" ht="12.95" customHeight="1">
      <c r="A861" s="7"/>
      <c r="B861" s="8"/>
      <c r="C861" s="825"/>
      <c r="D861" s="9"/>
      <c r="E861" s="76"/>
      <c r="F861" s="14"/>
    </row>
    <row r="862" spans="1:6" ht="12.95" customHeight="1">
      <c r="A862" s="7"/>
      <c r="B862" s="8"/>
      <c r="C862" s="825"/>
      <c r="D862" s="9"/>
      <c r="E862" s="76"/>
      <c r="F862" s="14"/>
    </row>
    <row r="863" spans="1:6" ht="12.95" customHeight="1">
      <c r="A863" s="7"/>
      <c r="B863" s="8"/>
      <c r="C863" s="825"/>
      <c r="D863" s="9"/>
      <c r="E863" s="76"/>
      <c r="F863" s="14"/>
    </row>
    <row r="864" spans="1:6" ht="12.95" customHeight="1">
      <c r="A864" s="7"/>
      <c r="B864" s="8"/>
      <c r="C864" s="825"/>
      <c r="D864" s="9"/>
      <c r="E864" s="76"/>
      <c r="F864" s="14"/>
    </row>
    <row r="865" spans="1:6" ht="12.95" customHeight="1">
      <c r="A865" s="7"/>
      <c r="B865" s="11"/>
      <c r="C865" s="825"/>
      <c r="D865" s="9"/>
      <c r="E865" s="76"/>
      <c r="F865" s="14"/>
    </row>
    <row r="866" spans="1:6">
      <c r="A866" s="7"/>
      <c r="B866" s="8"/>
      <c r="C866" s="825"/>
      <c r="D866" s="9"/>
      <c r="E866" s="76"/>
      <c r="F866" s="14"/>
    </row>
    <row r="867" spans="1:6" ht="12.95" customHeight="1">
      <c r="A867" s="7"/>
      <c r="B867" s="98"/>
      <c r="C867" s="823"/>
      <c r="D867" s="9"/>
      <c r="E867" s="76"/>
      <c r="F867" s="14"/>
    </row>
    <row r="868" spans="1:6" ht="12.95" customHeight="1">
      <c r="A868" s="7"/>
      <c r="B868" s="98"/>
      <c r="C868" s="823"/>
      <c r="D868" s="9"/>
      <c r="E868" s="76"/>
      <c r="F868" s="395"/>
    </row>
    <row r="869" spans="1:6" ht="12.95" customHeight="1">
      <c r="A869" s="5"/>
      <c r="B869" s="98"/>
      <c r="C869" s="832"/>
      <c r="D869" s="6"/>
      <c r="E869" s="79"/>
      <c r="F869" s="396"/>
    </row>
    <row r="870" spans="1:6" s="97" customFormat="1" ht="13.5" thickBot="1">
      <c r="A870" s="233"/>
      <c r="B870" s="949" t="s">
        <v>839</v>
      </c>
      <c r="C870" s="950"/>
      <c r="D870" s="951"/>
      <c r="E870" s="233"/>
      <c r="F870" s="678"/>
    </row>
    <row r="871" spans="1:6" ht="12.95" customHeight="1" thickTop="1">
      <c r="A871" s="478"/>
      <c r="B871" s="982"/>
      <c r="C871" s="983"/>
      <c r="D871" s="984"/>
      <c r="E871" s="478"/>
      <c r="F871" s="479"/>
    </row>
    <row r="872" spans="1:6">
      <c r="A872" s="36"/>
      <c r="C872" s="826"/>
      <c r="D872" s="37"/>
      <c r="E872" s="80"/>
      <c r="F872" s="445"/>
    </row>
    <row r="873" spans="1:6" ht="12.95" customHeight="1">
      <c r="A873" s="58"/>
      <c r="C873" s="826"/>
      <c r="D873" s="59"/>
      <c r="E873" s="80"/>
      <c r="F873" s="445"/>
    </row>
    <row r="874" spans="1:6">
      <c r="A874" s="44"/>
      <c r="B874" s="20"/>
      <c r="C874" s="839"/>
      <c r="D874" s="63"/>
      <c r="E874" s="86"/>
      <c r="F874" s="64"/>
    </row>
    <row r="875" spans="1:6" ht="12.95" customHeight="1">
      <c r="A875" s="45" t="s">
        <v>0</v>
      </c>
      <c r="B875" s="25" t="s">
        <v>1</v>
      </c>
      <c r="C875" s="840" t="s">
        <v>2</v>
      </c>
      <c r="D875" s="650" t="s">
        <v>3</v>
      </c>
      <c r="E875" s="87" t="s">
        <v>4</v>
      </c>
      <c r="F875" s="65" t="s">
        <v>5</v>
      </c>
    </row>
    <row r="876" spans="1:6" ht="12.95" customHeight="1">
      <c r="A876" s="480"/>
      <c r="B876" s="56"/>
      <c r="C876" s="841"/>
      <c r="D876" s="66"/>
      <c r="E876" s="88"/>
      <c r="F876" s="436"/>
    </row>
    <row r="877" spans="1:6">
      <c r="A877" s="480"/>
      <c r="B877" s="16" t="s">
        <v>895</v>
      </c>
      <c r="C877" s="841"/>
      <c r="D877" s="66"/>
      <c r="E877" s="88"/>
      <c r="F877" s="436"/>
    </row>
    <row r="878" spans="1:6" ht="12.95" customHeight="1">
      <c r="A878" s="480"/>
      <c r="B878" s="16"/>
      <c r="C878" s="841"/>
      <c r="D878" s="66"/>
      <c r="E878" s="88"/>
      <c r="F878" s="436"/>
    </row>
    <row r="879" spans="1:6">
      <c r="A879" s="7"/>
      <c r="B879" s="16" t="s">
        <v>62</v>
      </c>
      <c r="C879" s="823"/>
      <c r="D879" s="9"/>
      <c r="E879" s="76"/>
      <c r="F879" s="14"/>
    </row>
    <row r="880" spans="1:6">
      <c r="A880" s="7"/>
      <c r="B880" s="16"/>
      <c r="C880" s="823"/>
      <c r="D880" s="9"/>
      <c r="E880" s="76"/>
      <c r="F880" s="14"/>
    </row>
    <row r="881" spans="1:6" ht="12.95" customHeight="1">
      <c r="A881" s="7"/>
      <c r="B881" s="40" t="s">
        <v>252</v>
      </c>
      <c r="C881" s="864"/>
      <c r="D881" s="211"/>
      <c r="E881" s="141"/>
      <c r="F881" s="481"/>
    </row>
    <row r="882" spans="1:6">
      <c r="A882" s="7"/>
      <c r="B882" s="41"/>
      <c r="C882" s="864"/>
      <c r="D882" s="211"/>
      <c r="E882" s="141"/>
      <c r="F882" s="481"/>
    </row>
    <row r="883" spans="1:6" ht="25.5">
      <c r="A883" s="7"/>
      <c r="B883" s="10" t="s">
        <v>71</v>
      </c>
      <c r="C883" s="864"/>
      <c r="D883" s="211"/>
      <c r="E883" s="141"/>
      <c r="F883" s="481"/>
    </row>
    <row r="884" spans="1:6" ht="12.95" customHeight="1">
      <c r="A884" s="7"/>
      <c r="B884" s="41"/>
      <c r="C884" s="864"/>
      <c r="D884" s="211"/>
      <c r="E884" s="141"/>
      <c r="F884" s="481"/>
    </row>
    <row r="885" spans="1:6">
      <c r="A885" s="7" t="s">
        <v>6</v>
      </c>
      <c r="B885" s="41" t="s">
        <v>423</v>
      </c>
      <c r="C885" s="864">
        <f>C328</f>
        <v>1072</v>
      </c>
      <c r="D885" s="211" t="s">
        <v>22</v>
      </c>
      <c r="E885" s="141"/>
      <c r="F885" s="481"/>
    </row>
    <row r="886" spans="1:6">
      <c r="A886" s="7"/>
      <c r="B886" s="41"/>
      <c r="C886" s="864"/>
      <c r="D886" s="211"/>
      <c r="E886" s="141"/>
      <c r="F886" s="481"/>
    </row>
    <row r="887" spans="1:6" s="182" customFormat="1" ht="51">
      <c r="A887" s="189"/>
      <c r="B887" s="40" t="s">
        <v>259</v>
      </c>
      <c r="C887" s="864"/>
      <c r="D887" s="211"/>
      <c r="E887" s="141"/>
      <c r="F887" s="394"/>
    </row>
    <row r="888" spans="1:6" s="182" customFormat="1">
      <c r="A888" s="189"/>
      <c r="B888" s="41"/>
      <c r="C888" s="864"/>
      <c r="D888" s="211"/>
      <c r="E888" s="141"/>
      <c r="F888" s="394"/>
    </row>
    <row r="889" spans="1:6" s="182" customFormat="1">
      <c r="A889" s="189" t="s">
        <v>9</v>
      </c>
      <c r="B889" s="41" t="s">
        <v>933</v>
      </c>
      <c r="C889" s="864">
        <v>347</v>
      </c>
      <c r="D889" s="211"/>
      <c r="E889" s="141"/>
      <c r="F889" s="394"/>
    </row>
    <row r="890" spans="1:6" s="182" customFormat="1">
      <c r="A890" s="189"/>
      <c r="B890" s="41"/>
      <c r="C890" s="864"/>
      <c r="D890" s="211"/>
      <c r="E890" s="141"/>
      <c r="F890" s="394"/>
    </row>
    <row r="891" spans="1:6" ht="12.95" customHeight="1">
      <c r="A891" s="7"/>
      <c r="B891" s="40" t="s">
        <v>253</v>
      </c>
      <c r="C891" s="864"/>
      <c r="D891" s="211"/>
      <c r="E891" s="141"/>
      <c r="F891" s="481"/>
    </row>
    <row r="892" spans="1:6" ht="12.95" customHeight="1">
      <c r="A892" s="7"/>
      <c r="B892" s="40"/>
      <c r="C892" s="864"/>
      <c r="D892" s="211"/>
      <c r="E892" s="141"/>
      <c r="F892" s="481"/>
    </row>
    <row r="893" spans="1:6" ht="25.5">
      <c r="A893" s="7"/>
      <c r="B893" s="40" t="s">
        <v>254</v>
      </c>
      <c r="C893" s="864"/>
      <c r="D893" s="211"/>
      <c r="E893" s="141"/>
      <c r="F893" s="481"/>
    </row>
    <row r="894" spans="1:6" ht="12.95" customHeight="1">
      <c r="A894" s="7"/>
      <c r="B894" s="41"/>
      <c r="C894" s="864"/>
      <c r="D894" s="211"/>
      <c r="E894" s="141"/>
      <c r="F894" s="481"/>
    </row>
    <row r="895" spans="1:6" ht="12.95" customHeight="1">
      <c r="A895" s="7" t="s">
        <v>10</v>
      </c>
      <c r="B895" s="41" t="s">
        <v>937</v>
      </c>
      <c r="C895" s="864">
        <f>C885+C889</f>
        <v>1419</v>
      </c>
      <c r="D895" s="211" t="s">
        <v>22</v>
      </c>
      <c r="E895" s="141"/>
      <c r="F895" s="481"/>
    </row>
    <row r="896" spans="1:6" ht="12.95" customHeight="1">
      <c r="A896" s="7"/>
      <c r="B896" s="41"/>
      <c r="C896" s="864"/>
      <c r="D896" s="211"/>
      <c r="E896" s="141"/>
      <c r="F896" s="481"/>
    </row>
    <row r="897" spans="1:6" ht="12.95" customHeight="1">
      <c r="A897" s="7"/>
      <c r="B897" s="40" t="s">
        <v>89</v>
      </c>
      <c r="C897" s="864"/>
      <c r="D897" s="211"/>
      <c r="E897" s="141"/>
      <c r="F897" s="481"/>
    </row>
    <row r="898" spans="1:6" ht="12.95" customHeight="1">
      <c r="A898" s="7"/>
      <c r="B898" s="41"/>
      <c r="C898" s="864"/>
      <c r="D898" s="211"/>
      <c r="E898" s="141"/>
      <c r="F898" s="481"/>
    </row>
    <row r="899" spans="1:6" ht="12.95" customHeight="1">
      <c r="A899" s="7"/>
      <c r="B899" s="40" t="s">
        <v>255</v>
      </c>
      <c r="C899" s="864"/>
      <c r="D899" s="211"/>
      <c r="E899" s="141"/>
      <c r="F899" s="481"/>
    </row>
    <row r="900" spans="1:6" ht="12.95" customHeight="1">
      <c r="A900" s="7"/>
      <c r="B900" s="41"/>
      <c r="C900" s="864"/>
      <c r="D900" s="211"/>
      <c r="E900" s="141"/>
      <c r="F900" s="481"/>
    </row>
    <row r="901" spans="1:6">
      <c r="A901" s="7"/>
      <c r="B901" s="40" t="s">
        <v>256</v>
      </c>
      <c r="C901" s="864"/>
      <c r="D901" s="211"/>
      <c r="E901" s="141"/>
      <c r="F901" s="481"/>
    </row>
    <row r="902" spans="1:6" ht="12.95" customHeight="1">
      <c r="A902" s="7"/>
      <c r="B902" s="41"/>
      <c r="C902" s="864"/>
      <c r="D902" s="211"/>
      <c r="E902" s="141"/>
      <c r="F902" s="481"/>
    </row>
    <row r="903" spans="1:6" ht="12.95" customHeight="1">
      <c r="A903" s="7" t="s">
        <v>11</v>
      </c>
      <c r="B903" s="41" t="s">
        <v>397</v>
      </c>
      <c r="C903" s="864">
        <v>2800</v>
      </c>
      <c r="D903" s="211" t="s">
        <v>22</v>
      </c>
      <c r="E903" s="141"/>
      <c r="F903" s="481"/>
    </row>
    <row r="904" spans="1:6" ht="12.95" customHeight="1">
      <c r="A904" s="7"/>
      <c r="B904" s="41"/>
      <c r="C904" s="864"/>
      <c r="D904" s="211"/>
      <c r="E904" s="141"/>
      <c r="F904" s="481"/>
    </row>
    <row r="905" spans="1:6">
      <c r="A905" s="7"/>
      <c r="B905" s="40" t="s">
        <v>424</v>
      </c>
      <c r="C905" s="864"/>
      <c r="D905" s="211"/>
      <c r="E905" s="141"/>
      <c r="F905" s="481"/>
    </row>
    <row r="906" spans="1:6">
      <c r="A906" s="7"/>
      <c r="B906" s="41"/>
      <c r="C906" s="864"/>
      <c r="D906" s="211"/>
      <c r="E906" s="141"/>
      <c r="F906" s="481"/>
    </row>
    <row r="907" spans="1:6" ht="76.5">
      <c r="A907" s="189"/>
      <c r="B907" s="10" t="s">
        <v>396</v>
      </c>
      <c r="C907" s="823"/>
      <c r="D907" s="61"/>
      <c r="E907" s="670"/>
      <c r="F907" s="481"/>
    </row>
    <row r="908" spans="1:6" ht="12.95" customHeight="1">
      <c r="A908" s="189"/>
      <c r="B908" s="11"/>
      <c r="C908" s="863"/>
      <c r="D908" s="238"/>
      <c r="E908" s="483"/>
      <c r="F908" s="481"/>
    </row>
    <row r="909" spans="1:6" ht="12.95" customHeight="1">
      <c r="A909" s="189" t="s">
        <v>12</v>
      </c>
      <c r="B909" s="11" t="s">
        <v>878</v>
      </c>
      <c r="C909" s="863" t="s">
        <v>425</v>
      </c>
      <c r="D909" s="238" t="s">
        <v>121</v>
      </c>
      <c r="E909" s="483"/>
      <c r="F909" s="481"/>
    </row>
    <row r="910" spans="1:6" ht="12" customHeight="1">
      <c r="A910" s="189"/>
      <c r="B910" s="11"/>
      <c r="C910" s="863"/>
      <c r="D910" s="238"/>
      <c r="E910" s="483"/>
      <c r="F910" s="481"/>
    </row>
    <row r="911" spans="1:6" ht="12.95" customHeight="1">
      <c r="A911" s="189" t="s">
        <v>13</v>
      </c>
      <c r="B911" s="11" t="s">
        <v>389</v>
      </c>
      <c r="C911" s="863" t="s">
        <v>943</v>
      </c>
      <c r="D911" s="238" t="s">
        <v>134</v>
      </c>
      <c r="E911" s="483"/>
      <c r="F911" s="481"/>
    </row>
    <row r="912" spans="1:6" ht="12.95" customHeight="1">
      <c r="A912" s="189"/>
      <c r="B912" s="11"/>
      <c r="C912" s="863"/>
      <c r="D912" s="238"/>
      <c r="E912" s="483"/>
      <c r="F912" s="481"/>
    </row>
    <row r="913" spans="1:6" ht="12.95" customHeight="1">
      <c r="A913" s="189"/>
      <c r="B913" s="11"/>
      <c r="C913" s="863"/>
      <c r="D913" s="238"/>
      <c r="E913" s="483"/>
      <c r="F913" s="481"/>
    </row>
    <row r="914" spans="1:6" ht="12.95" customHeight="1">
      <c r="A914" s="189"/>
      <c r="B914" s="11"/>
      <c r="C914" s="863"/>
      <c r="D914" s="238"/>
      <c r="E914" s="483"/>
      <c r="F914" s="481"/>
    </row>
    <row r="915" spans="1:6" s="32" customFormat="1" ht="13.5" thickBot="1">
      <c r="A915" s="176"/>
      <c r="B915" s="977" t="s">
        <v>126</v>
      </c>
      <c r="C915" s="977"/>
      <c r="D915" s="977"/>
      <c r="E915" s="679"/>
      <c r="F915" s="680"/>
    </row>
    <row r="916" spans="1:6" s="32" customFormat="1" ht="13.5" thickTop="1">
      <c r="A916" s="183"/>
      <c r="B916" s="989"/>
      <c r="C916" s="989"/>
      <c r="D916" s="989"/>
      <c r="E916" s="230"/>
      <c r="F916" s="484"/>
    </row>
    <row r="917" spans="1:6" s="32" customFormat="1">
      <c r="A917" s="146"/>
      <c r="B917" s="215"/>
      <c r="C917" s="874"/>
      <c r="D917" s="207"/>
      <c r="E917" s="486"/>
      <c r="F917" s="487"/>
    </row>
    <row r="918" spans="1:6" s="32" customFormat="1">
      <c r="A918" s="146"/>
      <c r="B918" s="215"/>
      <c r="C918" s="874"/>
      <c r="D918" s="207"/>
      <c r="E918" s="486"/>
      <c r="F918" s="487"/>
    </row>
    <row r="919" spans="1:6" s="32" customFormat="1">
      <c r="A919" s="44"/>
      <c r="B919" s="20"/>
      <c r="C919" s="839"/>
      <c r="D919" s="63"/>
      <c r="E919" s="86"/>
      <c r="F919" s="64"/>
    </row>
    <row r="920" spans="1:6" s="32" customFormat="1">
      <c r="A920" s="45" t="s">
        <v>0</v>
      </c>
      <c r="B920" s="25" t="s">
        <v>1</v>
      </c>
      <c r="C920" s="840" t="s">
        <v>2</v>
      </c>
      <c r="D920" s="650" t="s">
        <v>3</v>
      </c>
      <c r="E920" s="87" t="s">
        <v>4</v>
      </c>
      <c r="F920" s="65" t="s">
        <v>5</v>
      </c>
    </row>
    <row r="921" spans="1:6" s="32" customFormat="1">
      <c r="A921" s="480"/>
      <c r="B921" s="56"/>
      <c r="C921" s="841"/>
      <c r="D921" s="66"/>
      <c r="E921" s="88"/>
      <c r="F921" s="436"/>
    </row>
    <row r="922" spans="1:6" s="32" customFormat="1">
      <c r="A922" s="480"/>
      <c r="B922" s="266" t="s">
        <v>309</v>
      </c>
      <c r="C922" s="841"/>
      <c r="D922" s="66"/>
      <c r="E922" s="88"/>
      <c r="F922" s="436"/>
    </row>
    <row r="923" spans="1:6" ht="63.75">
      <c r="A923" s="189"/>
      <c r="B923" s="1" t="s">
        <v>893</v>
      </c>
      <c r="C923" s="864"/>
      <c r="D923" s="192"/>
      <c r="E923" s="457"/>
      <c r="F923" s="481"/>
    </row>
    <row r="924" spans="1:6" ht="12.95" customHeight="1">
      <c r="A924" s="189"/>
      <c r="B924" s="1"/>
      <c r="C924" s="864"/>
      <c r="D924" s="192"/>
      <c r="E924" s="457"/>
      <c r="F924" s="481"/>
    </row>
    <row r="925" spans="1:6" s="32" customFormat="1">
      <c r="A925" s="189" t="s">
        <v>6</v>
      </c>
      <c r="B925" s="4" t="s">
        <v>892</v>
      </c>
      <c r="C925" s="864">
        <v>232</v>
      </c>
      <c r="D925" s="192" t="s">
        <v>121</v>
      </c>
      <c r="E925" s="457"/>
      <c r="F925" s="481"/>
    </row>
    <row r="926" spans="1:6" s="32" customFormat="1">
      <c r="A926" s="189"/>
      <c r="B926" s="4"/>
      <c r="C926" s="864"/>
      <c r="D926" s="192"/>
      <c r="E926" s="457"/>
      <c r="F926" s="481"/>
    </row>
    <row r="927" spans="1:6" s="32" customFormat="1">
      <c r="A927" s="189" t="s">
        <v>9</v>
      </c>
      <c r="B927" s="4" t="s">
        <v>257</v>
      </c>
      <c r="C927" s="863">
        <v>192</v>
      </c>
      <c r="D927" s="192" t="s">
        <v>134</v>
      </c>
      <c r="E927" s="457"/>
      <c r="F927" s="481"/>
    </row>
    <row r="928" spans="1:6" s="32" customFormat="1">
      <c r="A928" s="189"/>
      <c r="B928" s="4"/>
      <c r="C928" s="863"/>
      <c r="D928" s="192"/>
      <c r="E928" s="457"/>
      <c r="F928" s="481"/>
    </row>
    <row r="929" spans="1:6" s="32" customFormat="1">
      <c r="A929" s="189"/>
      <c r="B929" s="4"/>
      <c r="C929" s="863"/>
      <c r="D929" s="192"/>
      <c r="E929" s="457"/>
      <c r="F929" s="481"/>
    </row>
    <row r="930" spans="1:6" s="32" customFormat="1" ht="25.5">
      <c r="A930" s="189"/>
      <c r="B930" s="1" t="s">
        <v>400</v>
      </c>
      <c r="C930" s="864"/>
      <c r="D930" s="192"/>
      <c r="E930" s="457"/>
      <c r="F930" s="481"/>
    </row>
    <row r="931" spans="1:6" s="32" customFormat="1">
      <c r="A931" s="189"/>
      <c r="B931" s="1"/>
      <c r="C931" s="864"/>
      <c r="D931" s="192"/>
      <c r="E931" s="457"/>
      <c r="F931" s="481"/>
    </row>
    <row r="932" spans="1:6" s="32" customFormat="1">
      <c r="A932" s="189" t="s">
        <v>10</v>
      </c>
      <c r="B932" s="4" t="s">
        <v>398</v>
      </c>
      <c r="C932" s="864">
        <v>184</v>
      </c>
      <c r="D932" s="192" t="s">
        <v>121</v>
      </c>
      <c r="E932" s="457"/>
      <c r="F932" s="481"/>
    </row>
    <row r="933" spans="1:6" s="32" customFormat="1">
      <c r="A933" s="189"/>
      <c r="B933" s="4"/>
      <c r="C933" s="864"/>
      <c r="D933" s="192"/>
      <c r="E933" s="457"/>
      <c r="F933" s="481"/>
    </row>
    <row r="934" spans="1:6" s="32" customFormat="1">
      <c r="A934" s="189" t="s">
        <v>11</v>
      </c>
      <c r="B934" s="4" t="s">
        <v>257</v>
      </c>
      <c r="C934" s="863">
        <v>200</v>
      </c>
      <c r="D934" s="192" t="s">
        <v>134</v>
      </c>
      <c r="E934" s="457"/>
      <c r="F934" s="481"/>
    </row>
    <row r="935" spans="1:6" s="32" customFormat="1">
      <c r="A935" s="189"/>
      <c r="B935" s="4"/>
      <c r="C935" s="863"/>
      <c r="D935" s="192"/>
      <c r="E935" s="457"/>
      <c r="F935" s="434"/>
    </row>
    <row r="936" spans="1:6" ht="12.95" customHeight="1">
      <c r="A936" s="7"/>
      <c r="B936" s="40" t="s">
        <v>258</v>
      </c>
      <c r="C936" s="864"/>
      <c r="D936" s="211"/>
      <c r="E936" s="141"/>
      <c r="F936" s="481"/>
    </row>
    <row r="937" spans="1:6" ht="12.95" customHeight="1">
      <c r="A937" s="7"/>
      <c r="B937" s="41"/>
      <c r="C937" s="864"/>
      <c r="D937" s="211"/>
      <c r="E937" s="141"/>
      <c r="F937" s="481"/>
    </row>
    <row r="938" spans="1:6" ht="51">
      <c r="A938" s="7"/>
      <c r="B938" s="40" t="s">
        <v>259</v>
      </c>
      <c r="C938" s="864"/>
      <c r="D938" s="211"/>
      <c r="E938" s="141"/>
      <c r="F938" s="481"/>
    </row>
    <row r="939" spans="1:6" ht="11.25" customHeight="1">
      <c r="A939" s="7"/>
      <c r="B939" s="41"/>
      <c r="C939" s="864"/>
      <c r="D939" s="211"/>
      <c r="E939" s="141"/>
      <c r="F939" s="481"/>
    </row>
    <row r="940" spans="1:6" ht="12.95" customHeight="1">
      <c r="A940" s="7" t="s">
        <v>12</v>
      </c>
      <c r="B940" s="41" t="s">
        <v>260</v>
      </c>
      <c r="C940" s="864">
        <f>C328+C330+2*(C334+C336)</f>
        <v>6744.8</v>
      </c>
      <c r="D940" s="211" t="s">
        <v>22</v>
      </c>
      <c r="E940" s="141"/>
      <c r="F940" s="481"/>
    </row>
    <row r="941" spans="1:6" ht="12.95" customHeight="1">
      <c r="A941" s="7"/>
      <c r="B941" s="41"/>
      <c r="C941" s="864"/>
      <c r="D941" s="211"/>
      <c r="E941" s="141"/>
      <c r="F941" s="481"/>
    </row>
    <row r="942" spans="1:6">
      <c r="A942" s="7" t="s">
        <v>13</v>
      </c>
      <c r="B942" s="41" t="s">
        <v>261</v>
      </c>
      <c r="C942" s="864">
        <v>576</v>
      </c>
      <c r="D942" s="211" t="s">
        <v>22</v>
      </c>
      <c r="E942" s="141"/>
      <c r="F942" s="481"/>
    </row>
    <row r="943" spans="1:6" ht="12.95" customHeight="1">
      <c r="A943" s="7"/>
      <c r="B943" s="41"/>
      <c r="C943" s="864"/>
      <c r="D943" s="211"/>
      <c r="E943" s="141"/>
      <c r="F943" s="481"/>
    </row>
    <row r="944" spans="1:6" ht="63.75">
      <c r="A944" s="7"/>
      <c r="B944" s="40" t="s">
        <v>399</v>
      </c>
      <c r="C944" s="864"/>
      <c r="D944" s="211"/>
      <c r="E944" s="141"/>
      <c r="F944" s="481"/>
    </row>
    <row r="945" spans="1:6">
      <c r="A945" s="7" t="s">
        <v>14</v>
      </c>
      <c r="B945" s="41" t="s">
        <v>262</v>
      </c>
      <c r="C945" s="864">
        <f>C942</f>
        <v>576</v>
      </c>
      <c r="D945" s="211" t="s">
        <v>22</v>
      </c>
      <c r="E945" s="141"/>
      <c r="F945" s="481"/>
    </row>
    <row r="946" spans="1:6" ht="12.95" customHeight="1">
      <c r="A946" s="7"/>
      <c r="B946" s="41"/>
      <c r="C946" s="864"/>
      <c r="D946" s="211"/>
      <c r="E946" s="141"/>
      <c r="F946" s="481"/>
    </row>
    <row r="947" spans="1:6">
      <c r="A947" s="7"/>
      <c r="B947" s="40" t="s">
        <v>263</v>
      </c>
      <c r="C947" s="864"/>
      <c r="D947" s="211"/>
      <c r="E947" s="141"/>
      <c r="F947" s="481"/>
    </row>
    <row r="948" spans="1:6" ht="12.95" customHeight="1">
      <c r="A948" s="7"/>
      <c r="B948" s="41"/>
      <c r="C948" s="864"/>
      <c r="D948" s="211"/>
      <c r="E948" s="141"/>
      <c r="F948" s="481"/>
    </row>
    <row r="949" spans="1:6" ht="51">
      <c r="A949" s="7"/>
      <c r="B949" s="40" t="s">
        <v>264</v>
      </c>
      <c r="C949" s="864"/>
      <c r="D949" s="211"/>
      <c r="E949" s="141"/>
      <c r="F949" s="481"/>
    </row>
    <row r="950" spans="1:6" ht="12.95" customHeight="1">
      <c r="A950" s="7"/>
      <c r="B950" s="41"/>
      <c r="C950" s="864"/>
      <c r="D950" s="211"/>
      <c r="E950" s="141"/>
      <c r="F950" s="481"/>
    </row>
    <row r="951" spans="1:6" ht="12.95" customHeight="1">
      <c r="A951" s="7" t="s">
        <v>15</v>
      </c>
      <c r="B951" s="41" t="s">
        <v>265</v>
      </c>
      <c r="C951" s="864">
        <f>C940</f>
        <v>6744.8</v>
      </c>
      <c r="D951" s="211" t="s">
        <v>22</v>
      </c>
      <c r="E951" s="141"/>
      <c r="F951" s="481"/>
    </row>
    <row r="952" spans="1:6" ht="12.95" customHeight="1">
      <c r="A952" s="7"/>
      <c r="B952" s="41"/>
      <c r="C952" s="864"/>
      <c r="D952" s="211"/>
      <c r="E952" s="141"/>
      <c r="F952" s="481"/>
    </row>
    <row r="953" spans="1:6" ht="12.95" customHeight="1">
      <c r="A953" s="7"/>
      <c r="B953" s="41"/>
      <c r="C953" s="864"/>
      <c r="D953" s="211"/>
      <c r="E953" s="141"/>
      <c r="F953" s="481"/>
    </row>
    <row r="954" spans="1:6" ht="12.95" customHeight="1">
      <c r="A954" s="7"/>
      <c r="B954" s="41"/>
      <c r="C954" s="864"/>
      <c r="D954" s="211"/>
      <c r="E954" s="141"/>
      <c r="F954" s="481"/>
    </row>
    <row r="955" spans="1:6" ht="18" customHeight="1" thickBot="1">
      <c r="A955" s="488"/>
      <c r="B955" s="990" t="s">
        <v>126</v>
      </c>
      <c r="C955" s="990"/>
      <c r="D955" s="990"/>
      <c r="E955" s="618"/>
      <c r="F955" s="681"/>
    </row>
    <row r="956" spans="1:6" ht="13.5" thickTop="1">
      <c r="A956" s="489"/>
      <c r="B956" s="991"/>
      <c r="C956" s="991"/>
      <c r="D956" s="991"/>
      <c r="E956" s="490"/>
      <c r="F956" s="491"/>
    </row>
    <row r="957" spans="1:6">
      <c r="A957" s="379"/>
      <c r="B957" s="379"/>
      <c r="C957" s="875"/>
      <c r="D957" s="379"/>
      <c r="E957" s="796"/>
      <c r="F957" s="797"/>
    </row>
    <row r="958" spans="1:6" ht="12.95" customHeight="1"/>
    <row r="959" spans="1:6" ht="12.95" customHeight="1">
      <c r="A959" s="44"/>
      <c r="B959" s="20"/>
      <c r="C959" s="839"/>
      <c r="D959" s="63"/>
      <c r="E959" s="86"/>
      <c r="F959" s="64"/>
    </row>
    <row r="960" spans="1:6" ht="12.95" customHeight="1">
      <c r="A960" s="45" t="s">
        <v>0</v>
      </c>
      <c r="B960" s="25" t="s">
        <v>1</v>
      </c>
      <c r="C960" s="840" t="s">
        <v>2</v>
      </c>
      <c r="D960" s="647" t="s">
        <v>3</v>
      </c>
      <c r="E960" s="87" t="s">
        <v>4</v>
      </c>
      <c r="F960" s="65" t="s">
        <v>5</v>
      </c>
    </row>
    <row r="961" spans="1:6" ht="12.95" customHeight="1">
      <c r="A961" s="480"/>
      <c r="B961" s="56"/>
      <c r="C961" s="841"/>
      <c r="D961" s="66"/>
      <c r="E961" s="88"/>
      <c r="F961" s="436"/>
    </row>
    <row r="962" spans="1:6" ht="12.95" customHeight="1">
      <c r="A962" s="7"/>
      <c r="B962" s="40" t="s">
        <v>48</v>
      </c>
      <c r="C962" s="864"/>
      <c r="D962" s="211"/>
      <c r="E962" s="141"/>
      <c r="F962" s="481"/>
    </row>
    <row r="963" spans="1:6" ht="12.95" customHeight="1">
      <c r="A963" s="7"/>
      <c r="B963" s="40"/>
      <c r="C963" s="864"/>
      <c r="D963" s="211"/>
      <c r="E963" s="141"/>
      <c r="F963" s="481"/>
    </row>
    <row r="964" spans="1:6" ht="51">
      <c r="A964" s="7"/>
      <c r="B964" s="40" t="s">
        <v>259</v>
      </c>
      <c r="C964" s="864"/>
      <c r="D964" s="211"/>
      <c r="E964" s="141"/>
      <c r="F964" s="481"/>
    </row>
    <row r="965" spans="1:6" ht="12.95" customHeight="1">
      <c r="A965" s="7"/>
      <c r="B965" s="41"/>
      <c r="C965" s="864"/>
      <c r="D965" s="211"/>
      <c r="E965" s="141"/>
      <c r="F965" s="481"/>
    </row>
    <row r="966" spans="1:6" ht="12.95" customHeight="1">
      <c r="A966" s="7" t="s">
        <v>6</v>
      </c>
      <c r="B966" s="41" t="s">
        <v>267</v>
      </c>
      <c r="C966" s="864">
        <v>523</v>
      </c>
      <c r="D966" s="211" t="s">
        <v>22</v>
      </c>
      <c r="E966" s="141"/>
      <c r="F966" s="481"/>
    </row>
    <row r="967" spans="1:6" ht="12.95" customHeight="1">
      <c r="A967" s="7"/>
      <c r="B967" s="41"/>
      <c r="C967" s="864"/>
      <c r="D967" s="211"/>
      <c r="E967" s="141"/>
      <c r="F967" s="682"/>
    </row>
    <row r="968" spans="1:6">
      <c r="A968" s="7"/>
      <c r="B968" s="40" t="s">
        <v>268</v>
      </c>
      <c r="C968" s="864"/>
      <c r="D968" s="211"/>
      <c r="E968" s="141"/>
      <c r="F968" s="682"/>
    </row>
    <row r="969" spans="1:6" ht="12.95" customHeight="1">
      <c r="A969" s="7"/>
      <c r="B969" s="40"/>
      <c r="C969" s="864"/>
      <c r="D969" s="211"/>
      <c r="E969" s="141"/>
      <c r="F969" s="682"/>
    </row>
    <row r="970" spans="1:6" ht="51">
      <c r="A970" s="7"/>
      <c r="B970" s="40" t="s">
        <v>264</v>
      </c>
      <c r="C970" s="864"/>
      <c r="D970" s="211"/>
      <c r="E970" s="141"/>
      <c r="F970" s="682"/>
    </row>
    <row r="971" spans="1:6" ht="12.95" customHeight="1">
      <c r="A971" s="7"/>
      <c r="B971" s="41"/>
      <c r="C971" s="864"/>
      <c r="D971" s="211"/>
      <c r="E971" s="141"/>
      <c r="F971" s="682"/>
    </row>
    <row r="972" spans="1:6" ht="12.95" customHeight="1">
      <c r="A972" s="7" t="s">
        <v>9</v>
      </c>
      <c r="B972" s="41" t="s">
        <v>269</v>
      </c>
      <c r="C972" s="864">
        <f>C966</f>
        <v>523</v>
      </c>
      <c r="D972" s="211" t="s">
        <v>22</v>
      </c>
      <c r="E972" s="141"/>
      <c r="F972" s="682"/>
    </row>
    <row r="973" spans="1:6" ht="12.95" customHeight="1">
      <c r="A973" s="7"/>
      <c r="B973" s="41"/>
      <c r="C973" s="864"/>
      <c r="D973" s="211"/>
      <c r="E973" s="141"/>
      <c r="F973" s="682"/>
    </row>
    <row r="974" spans="1:6" ht="38.25">
      <c r="A974" s="492"/>
      <c r="B974" s="35" t="s">
        <v>405</v>
      </c>
      <c r="C974" s="876"/>
      <c r="D974" s="494"/>
      <c r="E974" s="683"/>
      <c r="F974" s="684"/>
    </row>
    <row r="975" spans="1:6" ht="12.95" customHeight="1">
      <c r="A975" s="12"/>
      <c r="B975" s="495"/>
      <c r="C975" s="876"/>
      <c r="D975" s="494"/>
      <c r="E975" s="685"/>
      <c r="F975" s="684"/>
    </row>
    <row r="976" spans="1:6" ht="12.95" customHeight="1">
      <c r="A976" s="12" t="s">
        <v>10</v>
      </c>
      <c r="B976" s="496" t="s">
        <v>404</v>
      </c>
      <c r="C976" s="876">
        <v>308</v>
      </c>
      <c r="D976" s="494" t="s">
        <v>121</v>
      </c>
      <c r="E976" s="497"/>
      <c r="F976" s="684"/>
    </row>
    <row r="977" spans="1:6" ht="12.95" customHeight="1">
      <c r="A977" s="7"/>
      <c r="B977" s="41"/>
      <c r="C977" s="864"/>
      <c r="D977" s="211"/>
      <c r="E977" s="141"/>
      <c r="F977" s="481"/>
    </row>
    <row r="978" spans="1:6">
      <c r="A978" s="189"/>
      <c r="B978" s="1" t="s">
        <v>410</v>
      </c>
      <c r="C978" s="864"/>
      <c r="D978" s="192"/>
      <c r="E978" s="457"/>
      <c r="F978" s="434"/>
    </row>
    <row r="979" spans="1:6" ht="12.95" customHeight="1">
      <c r="A979" s="189"/>
      <c r="B979" s="4"/>
      <c r="C979" s="864"/>
      <c r="D979" s="192"/>
      <c r="E979" s="457"/>
      <c r="F979" s="434"/>
    </row>
    <row r="980" spans="1:6" ht="25.5">
      <c r="A980" s="189" t="s">
        <v>11</v>
      </c>
      <c r="B980" s="4" t="s">
        <v>408</v>
      </c>
      <c r="C980" s="864">
        <v>1779</v>
      </c>
      <c r="D980" s="192" t="s">
        <v>121</v>
      </c>
      <c r="E980" s="457"/>
      <c r="F980" s="434"/>
    </row>
    <row r="981" spans="1:6" ht="12.95" customHeight="1">
      <c r="A981" s="189"/>
      <c r="B981" s="4"/>
      <c r="C981" s="864"/>
      <c r="D981" s="192"/>
      <c r="E981" s="457"/>
      <c r="F981" s="434"/>
    </row>
    <row r="982" spans="1:6" ht="12.95" customHeight="1">
      <c r="A982" s="189"/>
      <c r="B982" s="1" t="s">
        <v>411</v>
      </c>
      <c r="C982" s="864"/>
      <c r="D982" s="192"/>
      <c r="E982" s="457"/>
      <c r="F982" s="434"/>
    </row>
    <row r="983" spans="1:6" ht="12.95" customHeight="1">
      <c r="A983" s="189"/>
      <c r="B983" s="4"/>
      <c r="C983" s="864"/>
      <c r="D983" s="192"/>
      <c r="E983" s="457"/>
      <c r="F983" s="434"/>
    </row>
    <row r="984" spans="1:6" ht="25.5">
      <c r="A984" s="189" t="s">
        <v>12</v>
      </c>
      <c r="B984" s="4" t="s">
        <v>409</v>
      </c>
      <c r="C984" s="864">
        <v>132</v>
      </c>
      <c r="D984" s="192" t="s">
        <v>121</v>
      </c>
      <c r="E984" s="457"/>
      <c r="F984" s="434"/>
    </row>
    <row r="985" spans="1:6" ht="12.95" customHeight="1">
      <c r="A985" s="7"/>
      <c r="B985" s="41"/>
      <c r="C985" s="864"/>
      <c r="D985" s="211"/>
      <c r="E985" s="141"/>
      <c r="F985" s="682"/>
    </row>
    <row r="986" spans="1:6" ht="12.95" customHeight="1">
      <c r="A986" s="7"/>
      <c r="B986" s="40" t="s">
        <v>427</v>
      </c>
      <c r="C986" s="864"/>
      <c r="D986" s="211"/>
      <c r="E986" s="141"/>
      <c r="F986" s="682"/>
    </row>
    <row r="987" spans="1:6" ht="12.95" customHeight="1">
      <c r="A987" s="7"/>
      <c r="B987" s="41"/>
      <c r="C987" s="864"/>
      <c r="D987" s="211"/>
      <c r="E987" s="141"/>
      <c r="F987" s="682"/>
    </row>
    <row r="988" spans="1:6" ht="25.5">
      <c r="A988" s="7" t="s">
        <v>13</v>
      </c>
      <c r="B988" s="41" t="s">
        <v>428</v>
      </c>
      <c r="C988" s="864">
        <v>175</v>
      </c>
      <c r="D988" s="211" t="s">
        <v>121</v>
      </c>
      <c r="E988" s="141"/>
      <c r="F988" s="682"/>
    </row>
    <row r="989" spans="1:6" ht="12.95" customHeight="1">
      <c r="A989" s="7"/>
      <c r="B989" s="41"/>
      <c r="C989" s="864"/>
      <c r="D989" s="211"/>
      <c r="E989" s="141"/>
      <c r="F989" s="682"/>
    </row>
    <row r="990" spans="1:6" ht="12.95" customHeight="1">
      <c r="A990" s="7"/>
      <c r="B990" s="40" t="s">
        <v>429</v>
      </c>
      <c r="C990" s="864"/>
      <c r="D990" s="211"/>
      <c r="E990" s="141"/>
      <c r="F990" s="682"/>
    </row>
    <row r="991" spans="1:6" ht="12.95" customHeight="1">
      <c r="A991" s="7"/>
      <c r="B991" s="41"/>
      <c r="C991" s="864"/>
      <c r="D991" s="211"/>
      <c r="E991" s="141"/>
      <c r="F991" s="682"/>
    </row>
    <row r="992" spans="1:6" ht="25.5">
      <c r="A992" s="7" t="s">
        <v>14</v>
      </c>
      <c r="B992" s="41" t="s">
        <v>430</v>
      </c>
      <c r="C992" s="864">
        <v>390</v>
      </c>
      <c r="D992" s="211" t="s">
        <v>134</v>
      </c>
      <c r="E992" s="141"/>
      <c r="F992" s="682"/>
    </row>
    <row r="993" spans="1:6" ht="12.95" customHeight="1">
      <c r="A993" s="7"/>
      <c r="B993" s="41"/>
      <c r="C993" s="864"/>
      <c r="D993" s="211"/>
      <c r="E993" s="141"/>
      <c r="F993" s="682"/>
    </row>
    <row r="994" spans="1:6" ht="12.95" customHeight="1">
      <c r="A994" s="7"/>
      <c r="B994" s="41"/>
      <c r="C994" s="864"/>
      <c r="D994" s="211"/>
      <c r="E994" s="141"/>
      <c r="F994" s="682"/>
    </row>
    <row r="995" spans="1:6" ht="12.95" customHeight="1">
      <c r="A995" s="7"/>
      <c r="B995" s="41"/>
      <c r="C995" s="864"/>
      <c r="D995" s="211"/>
      <c r="E995" s="141"/>
      <c r="F995" s="682"/>
    </row>
    <row r="996" spans="1:6" ht="12.95" customHeight="1">
      <c r="A996" s="7"/>
      <c r="B996" s="41"/>
      <c r="C996" s="864"/>
      <c r="D996" s="211"/>
      <c r="E996" s="141"/>
      <c r="F996" s="682"/>
    </row>
    <row r="997" spans="1:6" ht="13.5" thickBot="1">
      <c r="A997" s="275"/>
      <c r="B997" s="908" t="s">
        <v>919</v>
      </c>
      <c r="C997" s="909"/>
      <c r="D997" s="909"/>
      <c r="E997" s="910"/>
      <c r="F997" s="664"/>
    </row>
    <row r="998" spans="1:6" ht="12.95" customHeight="1" thickTop="1">
      <c r="A998" s="363"/>
      <c r="B998" s="979"/>
      <c r="C998" s="980"/>
      <c r="D998" s="980"/>
      <c r="E998" s="981"/>
      <c r="F998" s="498"/>
    </row>
    <row r="999" spans="1:6" ht="12.95" customHeight="1">
      <c r="A999" s="36"/>
      <c r="B999" s="152"/>
      <c r="C999" s="877"/>
      <c r="D999" s="499"/>
      <c r="E999" s="150"/>
      <c r="F999" s="487"/>
    </row>
    <row r="1000" spans="1:6" ht="12.95" customHeight="1">
      <c r="A1000" s="36"/>
      <c r="B1000" s="152"/>
      <c r="C1000" s="877"/>
      <c r="D1000" s="499"/>
      <c r="E1000" s="150"/>
      <c r="F1000" s="487"/>
    </row>
    <row r="1001" spans="1:6" ht="12.95" customHeight="1">
      <c r="A1001" s="44"/>
      <c r="B1001" s="20"/>
      <c r="C1001" s="839"/>
      <c r="D1001" s="63"/>
      <c r="E1001" s="86"/>
      <c r="F1001" s="64"/>
    </row>
    <row r="1002" spans="1:6" ht="12.95" customHeight="1">
      <c r="A1002" s="45" t="s">
        <v>0</v>
      </c>
      <c r="B1002" s="25" t="s">
        <v>1</v>
      </c>
      <c r="C1002" s="840" t="s">
        <v>2</v>
      </c>
      <c r="D1002" s="650" t="s">
        <v>3</v>
      </c>
      <c r="E1002" s="87" t="s">
        <v>4</v>
      </c>
      <c r="F1002" s="65" t="s">
        <v>5</v>
      </c>
    </row>
    <row r="1003" spans="1:6" ht="12.95" customHeight="1">
      <c r="A1003" s="7"/>
      <c r="B1003" s="41"/>
      <c r="C1003" s="878"/>
      <c r="D1003" s="211"/>
      <c r="E1003" s="141"/>
      <c r="F1003" s="481"/>
    </row>
    <row r="1004" spans="1:6" ht="12.95" customHeight="1">
      <c r="A1004" s="53"/>
      <c r="B1004" s="40" t="s">
        <v>33</v>
      </c>
      <c r="C1004" s="879"/>
      <c r="D1004" s="502"/>
      <c r="E1004" s="154"/>
      <c r="F1004" s="503"/>
    </row>
    <row r="1005" spans="1:6" ht="12.95" customHeight="1">
      <c r="A1005" s="53"/>
      <c r="B1005" s="40"/>
      <c r="C1005" s="879"/>
      <c r="D1005" s="502"/>
      <c r="E1005" s="154"/>
      <c r="F1005" s="503"/>
    </row>
    <row r="1006" spans="1:6" ht="12.95" customHeight="1">
      <c r="A1006" s="53"/>
      <c r="B1006" s="40" t="s">
        <v>47</v>
      </c>
      <c r="C1006" s="879"/>
      <c r="D1006" s="502"/>
      <c r="E1006" s="154"/>
      <c r="F1006" s="503"/>
    </row>
    <row r="1007" spans="1:6" ht="12.95" customHeight="1">
      <c r="A1007" s="53"/>
      <c r="B1007" s="153"/>
      <c r="C1007" s="879"/>
      <c r="D1007" s="502"/>
      <c r="E1007" s="154"/>
      <c r="F1007" s="503"/>
    </row>
    <row r="1008" spans="1:6" ht="12.95" customHeight="1">
      <c r="A1008" s="53"/>
      <c r="B1008" s="153"/>
      <c r="C1008" s="879"/>
      <c r="D1008" s="502"/>
      <c r="E1008" s="154"/>
      <c r="F1008" s="503"/>
    </row>
    <row r="1009" spans="1:6" ht="12.95" customHeight="1">
      <c r="A1009" s="53"/>
      <c r="B1009" s="153" t="s">
        <v>889</v>
      </c>
      <c r="C1009" s="879"/>
      <c r="D1009" s="502"/>
      <c r="E1009" s="154"/>
      <c r="F1009" s="503"/>
    </row>
    <row r="1010" spans="1:6" ht="12.95" customHeight="1">
      <c r="A1010" s="53"/>
      <c r="B1010" s="153"/>
      <c r="C1010" s="879"/>
      <c r="D1010" s="502"/>
      <c r="E1010" s="154"/>
      <c r="F1010" s="503"/>
    </row>
    <row r="1011" spans="1:6" ht="12.95" customHeight="1">
      <c r="A1011" s="53"/>
      <c r="B1011" s="153"/>
      <c r="C1011" s="879"/>
      <c r="D1011" s="502"/>
      <c r="E1011" s="154"/>
      <c r="F1011" s="503"/>
    </row>
    <row r="1012" spans="1:6">
      <c r="A1012" s="53"/>
      <c r="B1012" s="153" t="s">
        <v>890</v>
      </c>
      <c r="C1012" s="879"/>
      <c r="D1012" s="502"/>
      <c r="E1012" s="154"/>
      <c r="F1012" s="503"/>
    </row>
    <row r="1013" spans="1:6" ht="12.95" customHeight="1">
      <c r="A1013" s="53"/>
      <c r="B1013" s="153"/>
      <c r="C1013" s="879"/>
      <c r="D1013" s="502"/>
      <c r="E1013" s="154"/>
      <c r="F1013" s="503"/>
    </row>
    <row r="1014" spans="1:6" ht="12.75" customHeight="1">
      <c r="A1014" s="53"/>
      <c r="B1014" s="153"/>
      <c r="C1014" s="879"/>
      <c r="D1014" s="502"/>
      <c r="E1014" s="154"/>
      <c r="F1014" s="503"/>
    </row>
    <row r="1015" spans="1:6" ht="12.95" customHeight="1">
      <c r="A1015" s="53"/>
      <c r="B1015" s="153" t="s">
        <v>891</v>
      </c>
      <c r="C1015" s="879"/>
      <c r="D1015" s="502"/>
      <c r="E1015" s="154"/>
      <c r="F1015" s="503"/>
    </row>
    <row r="1016" spans="1:6" ht="18.75" customHeight="1">
      <c r="A1016" s="53"/>
      <c r="B1016" s="153"/>
      <c r="C1016" s="879"/>
      <c r="D1016" s="502"/>
      <c r="E1016" s="154"/>
      <c r="F1016" s="503"/>
    </row>
    <row r="1017" spans="1:6">
      <c r="A1017" s="7"/>
      <c r="B1017" s="41"/>
      <c r="C1017" s="878"/>
      <c r="D1017" s="211"/>
      <c r="E1017" s="141"/>
      <c r="F1017" s="481"/>
    </row>
    <row r="1018" spans="1:6">
      <c r="A1018" s="7"/>
      <c r="B1018" s="41"/>
      <c r="C1018" s="878"/>
      <c r="D1018" s="211"/>
      <c r="E1018" s="141"/>
      <c r="F1018" s="481"/>
    </row>
    <row r="1019" spans="1:6" ht="21" customHeight="1">
      <c r="A1019" s="7"/>
      <c r="B1019" s="41"/>
      <c r="C1019" s="878"/>
      <c r="D1019" s="211"/>
      <c r="E1019" s="141"/>
      <c r="F1019" s="481"/>
    </row>
    <row r="1020" spans="1:6" ht="12.75" customHeight="1">
      <c r="A1020" s="7"/>
      <c r="B1020" s="41"/>
      <c r="C1020" s="878"/>
      <c r="D1020" s="211"/>
      <c r="E1020" s="141"/>
      <c r="F1020" s="481"/>
    </row>
    <row r="1021" spans="1:6" ht="12.75" customHeight="1">
      <c r="A1021" s="7"/>
      <c r="B1021" s="41"/>
      <c r="C1021" s="878"/>
      <c r="D1021" s="211"/>
      <c r="E1021" s="141"/>
      <c r="F1021" s="481"/>
    </row>
    <row r="1022" spans="1:6" ht="12.75" customHeight="1">
      <c r="A1022" s="7"/>
      <c r="B1022" s="41"/>
      <c r="C1022" s="878"/>
      <c r="D1022" s="211"/>
      <c r="E1022" s="141"/>
      <c r="F1022" s="481"/>
    </row>
    <row r="1023" spans="1:6" ht="12.75" customHeight="1">
      <c r="A1023" s="7"/>
      <c r="B1023" s="41"/>
      <c r="C1023" s="878"/>
      <c r="D1023" s="211"/>
      <c r="E1023" s="141"/>
      <c r="F1023" s="481"/>
    </row>
    <row r="1024" spans="1:6" ht="12.75" customHeight="1">
      <c r="A1024" s="7"/>
      <c r="B1024" s="41"/>
      <c r="C1024" s="878"/>
      <c r="D1024" s="211"/>
      <c r="E1024" s="141"/>
      <c r="F1024" s="481"/>
    </row>
    <row r="1025" spans="1:6" ht="12.75" customHeight="1">
      <c r="A1025" s="7"/>
      <c r="B1025" s="41"/>
      <c r="C1025" s="878"/>
      <c r="D1025" s="211"/>
      <c r="E1025" s="141"/>
      <c r="F1025" s="481"/>
    </row>
    <row r="1026" spans="1:6" ht="12.75" customHeight="1">
      <c r="A1026" s="7"/>
      <c r="B1026" s="41"/>
      <c r="C1026" s="878"/>
      <c r="D1026" s="211"/>
      <c r="E1026" s="141"/>
      <c r="F1026" s="481"/>
    </row>
    <row r="1027" spans="1:6" ht="12.75" customHeight="1">
      <c r="A1027" s="7"/>
      <c r="B1027" s="41"/>
      <c r="C1027" s="878"/>
      <c r="D1027" s="211"/>
      <c r="E1027" s="141"/>
      <c r="F1027" s="481"/>
    </row>
    <row r="1028" spans="1:6" ht="12.75" customHeight="1">
      <c r="A1028" s="7"/>
      <c r="B1028" s="41"/>
      <c r="C1028" s="878"/>
      <c r="D1028" s="211"/>
      <c r="E1028" s="141"/>
      <c r="F1028" s="481"/>
    </row>
    <row r="1029" spans="1:6" ht="12.75" customHeight="1">
      <c r="A1029" s="7"/>
      <c r="B1029" s="41"/>
      <c r="C1029" s="878"/>
      <c r="D1029" s="211"/>
      <c r="E1029" s="141"/>
      <c r="F1029" s="481"/>
    </row>
    <row r="1030" spans="1:6" ht="12.75" customHeight="1">
      <c r="A1030" s="7"/>
      <c r="B1030" s="41"/>
      <c r="C1030" s="878"/>
      <c r="D1030" s="211"/>
      <c r="E1030" s="141"/>
      <c r="F1030" s="481"/>
    </row>
    <row r="1031" spans="1:6" ht="12.75" customHeight="1">
      <c r="A1031" s="7"/>
      <c r="B1031" s="41"/>
      <c r="C1031" s="878"/>
      <c r="D1031" s="211"/>
      <c r="E1031" s="141"/>
      <c r="F1031" s="481"/>
    </row>
    <row r="1032" spans="1:6">
      <c r="A1032" s="7"/>
      <c r="B1032" s="41"/>
      <c r="C1032" s="878"/>
      <c r="D1032" s="211"/>
      <c r="E1032" s="141"/>
      <c r="F1032" s="481"/>
    </row>
    <row r="1033" spans="1:6" ht="12.75" customHeight="1">
      <c r="A1033" s="7"/>
      <c r="B1033" s="41"/>
      <c r="C1033" s="878"/>
      <c r="D1033" s="211"/>
      <c r="E1033" s="141"/>
      <c r="F1033" s="481"/>
    </row>
    <row r="1034" spans="1:6" ht="12.75" customHeight="1">
      <c r="A1034" s="7"/>
      <c r="B1034" s="41"/>
      <c r="C1034" s="878"/>
      <c r="D1034" s="211"/>
      <c r="E1034" s="141"/>
      <c r="F1034" s="481"/>
    </row>
    <row r="1035" spans="1:6" ht="12.75" customHeight="1">
      <c r="A1035" s="7"/>
      <c r="B1035" s="41"/>
      <c r="C1035" s="878"/>
      <c r="D1035" s="211"/>
      <c r="E1035" s="141"/>
      <c r="F1035" s="481"/>
    </row>
    <row r="1036" spans="1:6" ht="12.75" customHeight="1">
      <c r="A1036" s="7"/>
      <c r="B1036" s="41"/>
      <c r="C1036" s="878"/>
      <c r="D1036" s="211"/>
      <c r="E1036" s="141"/>
      <c r="F1036" s="481"/>
    </row>
    <row r="1037" spans="1:6" ht="12.75" customHeight="1">
      <c r="A1037" s="7"/>
      <c r="B1037" s="41"/>
      <c r="C1037" s="878"/>
      <c r="D1037" s="211"/>
      <c r="E1037" s="141"/>
      <c r="F1037" s="481"/>
    </row>
    <row r="1038" spans="1:6">
      <c r="A1038" s="7"/>
      <c r="B1038" s="41"/>
      <c r="C1038" s="878"/>
      <c r="D1038" s="211"/>
      <c r="E1038" s="141"/>
      <c r="F1038" s="481"/>
    </row>
    <row r="1039" spans="1:6" ht="12.75" customHeight="1">
      <c r="A1039" s="7"/>
      <c r="B1039" s="41"/>
      <c r="C1039" s="878"/>
      <c r="D1039" s="211"/>
      <c r="E1039" s="141"/>
      <c r="F1039" s="481"/>
    </row>
    <row r="1040" spans="1:6" ht="12.75" customHeight="1">
      <c r="A1040" s="7"/>
      <c r="B1040" s="41"/>
      <c r="C1040" s="878"/>
      <c r="D1040" s="211"/>
      <c r="E1040" s="141"/>
      <c r="F1040" s="481"/>
    </row>
    <row r="1041" spans="1:6" ht="12.75" customHeight="1">
      <c r="A1041" s="7"/>
      <c r="B1041" s="41"/>
      <c r="C1041" s="878"/>
      <c r="D1041" s="211"/>
      <c r="E1041" s="141"/>
      <c r="F1041" s="481"/>
    </row>
    <row r="1042" spans="1:6" ht="12.75" customHeight="1">
      <c r="A1042" s="7"/>
      <c r="B1042" s="41"/>
      <c r="C1042" s="878"/>
      <c r="D1042" s="211"/>
      <c r="E1042" s="141"/>
      <c r="F1042" s="481"/>
    </row>
    <row r="1043" spans="1:6" ht="12.75" customHeight="1">
      <c r="A1043" s="7"/>
      <c r="B1043" s="41"/>
      <c r="C1043" s="878"/>
      <c r="D1043" s="211"/>
      <c r="E1043" s="141"/>
      <c r="F1043" s="481"/>
    </row>
    <row r="1044" spans="1:6" ht="12.75" customHeight="1">
      <c r="A1044" s="7"/>
      <c r="B1044" s="41"/>
      <c r="C1044" s="878"/>
      <c r="D1044" s="211"/>
      <c r="E1044" s="141"/>
      <c r="F1044" s="481"/>
    </row>
    <row r="1045" spans="1:6" ht="15.75" customHeight="1">
      <c r="A1045" s="7"/>
      <c r="B1045" s="41"/>
      <c r="C1045" s="878"/>
      <c r="D1045" s="211"/>
      <c r="E1045" s="141"/>
      <c r="F1045" s="481"/>
    </row>
    <row r="1046" spans="1:6" ht="12.75" customHeight="1">
      <c r="A1046" s="7"/>
      <c r="B1046" s="41"/>
      <c r="C1046" s="878"/>
      <c r="D1046" s="211"/>
      <c r="E1046" s="141"/>
      <c r="F1046" s="481"/>
    </row>
    <row r="1047" spans="1:6" ht="12.75" customHeight="1">
      <c r="A1047" s="7"/>
      <c r="B1047" s="41"/>
      <c r="C1047" s="878"/>
      <c r="D1047" s="211"/>
      <c r="E1047" s="141"/>
      <c r="F1047" s="481"/>
    </row>
    <row r="1048" spans="1:6" ht="12.75" customHeight="1">
      <c r="A1048" s="7"/>
      <c r="B1048" s="98"/>
      <c r="C1048" s="878"/>
      <c r="D1048" s="211"/>
      <c r="E1048" s="141"/>
      <c r="F1048" s="481"/>
    </row>
    <row r="1049" spans="1:6" ht="12.75" customHeight="1">
      <c r="A1049" s="7"/>
      <c r="B1049" s="98"/>
      <c r="C1049" s="878"/>
      <c r="D1049" s="211"/>
      <c r="E1049" s="141"/>
      <c r="F1049" s="481"/>
    </row>
    <row r="1050" spans="1:6" ht="12.75" customHeight="1">
      <c r="A1050" s="7"/>
      <c r="B1050" s="98"/>
      <c r="C1050" s="878"/>
      <c r="D1050" s="211"/>
      <c r="E1050" s="141"/>
      <c r="F1050" s="481"/>
    </row>
    <row r="1051" spans="1:6" ht="14.25" customHeight="1" thickBot="1">
      <c r="A1051" s="504"/>
      <c r="B1051" s="977" t="s">
        <v>390</v>
      </c>
      <c r="C1051" s="977"/>
      <c r="D1051" s="977"/>
      <c r="E1051" s="178"/>
      <c r="F1051" s="686"/>
    </row>
    <row r="1052" spans="1:6" ht="12.75" customHeight="1" thickTop="1">
      <c r="A1052" s="729"/>
      <c r="B1052" s="978"/>
      <c r="C1052" s="978"/>
      <c r="D1052" s="978"/>
      <c r="E1052" s="505"/>
      <c r="F1052" s="484"/>
    </row>
    <row r="1053" spans="1:6" ht="12.75" customHeight="1">
      <c r="A1053" s="378"/>
      <c r="B1053" s="792"/>
      <c r="C1053" s="880"/>
      <c r="D1053" s="793"/>
      <c r="E1053" s="794"/>
      <c r="F1053" s="795"/>
    </row>
    <row r="1054" spans="1:6">
      <c r="A1054" s="36"/>
      <c r="B1054" s="152"/>
      <c r="C1054" s="881"/>
      <c r="D1054" s="499"/>
      <c r="E1054" s="150"/>
      <c r="F1054" s="487"/>
    </row>
    <row r="1055" spans="1:6" ht="12.75" customHeight="1">
      <c r="A1055" s="19"/>
      <c r="B1055" s="68"/>
      <c r="C1055" s="844"/>
      <c r="D1055" s="69"/>
      <c r="E1055" s="89"/>
      <c r="F1055" s="22"/>
    </row>
    <row r="1056" spans="1:6" ht="12.75" customHeight="1">
      <c r="A1056" s="24" t="s">
        <v>0</v>
      </c>
      <c r="B1056" s="648" t="s">
        <v>1</v>
      </c>
      <c r="C1056" s="845"/>
      <c r="D1056" s="642"/>
      <c r="E1056" s="90"/>
      <c r="F1056" s="26" t="s">
        <v>63</v>
      </c>
    </row>
    <row r="1057" spans="1:6" ht="12.75" customHeight="1">
      <c r="A1057" s="7"/>
      <c r="B1057" s="35"/>
      <c r="D1057" s="37"/>
      <c r="E1057" s="80"/>
      <c r="F1057" s="14"/>
    </row>
    <row r="1058" spans="1:6" ht="12.75" customHeight="1">
      <c r="A1058" s="7"/>
      <c r="B1058" s="35" t="s">
        <v>1068</v>
      </c>
      <c r="D1058" s="37"/>
      <c r="E1058" s="80"/>
      <c r="F1058" s="14"/>
    </row>
    <row r="1059" spans="1:6" ht="12.75" customHeight="1">
      <c r="A1059" s="7"/>
      <c r="B1059" s="35"/>
      <c r="D1059" s="37"/>
      <c r="E1059" s="80"/>
      <c r="F1059" s="14"/>
    </row>
    <row r="1060" spans="1:6" ht="12.95" customHeight="1">
      <c r="A1060" s="7"/>
      <c r="B1060" s="35" t="s">
        <v>401</v>
      </c>
      <c r="C1060" s="846"/>
      <c r="D1060" s="37"/>
      <c r="E1060" s="80"/>
      <c r="F1060" s="14"/>
    </row>
    <row r="1061" spans="1:6">
      <c r="A1061" s="7"/>
      <c r="B1061" s="35"/>
      <c r="C1061" s="846"/>
      <c r="D1061" s="37"/>
      <c r="E1061" s="80"/>
      <c r="F1061" s="14"/>
    </row>
    <row r="1062" spans="1:6">
      <c r="A1062" s="7"/>
      <c r="B1062" s="35" t="s">
        <v>51</v>
      </c>
      <c r="D1062" s="37"/>
      <c r="E1062" s="80"/>
      <c r="F1062" s="14"/>
    </row>
    <row r="1063" spans="1:6" ht="12.95" customHeight="1">
      <c r="A1063" s="7"/>
      <c r="B1063" s="62"/>
      <c r="C1063" s="846"/>
      <c r="D1063" s="37"/>
      <c r="E1063" s="80"/>
      <c r="F1063" s="14"/>
    </row>
    <row r="1064" spans="1:6" ht="12.95" customHeight="1">
      <c r="A1064" s="53" t="s">
        <v>6</v>
      </c>
      <c r="B1064" s="136" t="s">
        <v>49</v>
      </c>
      <c r="C1064" s="987"/>
      <c r="D1064" s="987"/>
      <c r="E1064" s="988"/>
      <c r="F1064" s="395"/>
    </row>
    <row r="1065" spans="1:6" ht="12.95" customHeight="1">
      <c r="A1065" s="53"/>
      <c r="B1065" s="136"/>
      <c r="C1065" s="826"/>
      <c r="D1065" s="639"/>
      <c r="E1065" s="137"/>
      <c r="F1065" s="395"/>
    </row>
    <row r="1066" spans="1:6" ht="12.95" customHeight="1">
      <c r="A1066" s="53" t="s">
        <v>9</v>
      </c>
      <c r="B1066" s="136" t="s">
        <v>37</v>
      </c>
      <c r="C1066" s="987"/>
      <c r="D1066" s="987"/>
      <c r="E1066" s="987"/>
      <c r="F1066" s="395"/>
    </row>
    <row r="1067" spans="1:6" ht="12.95" customHeight="1">
      <c r="A1067" s="53"/>
      <c r="B1067" s="136"/>
      <c r="C1067" s="826"/>
      <c r="D1067" s="639"/>
      <c r="E1067" s="137"/>
      <c r="F1067" s="395"/>
    </row>
    <row r="1068" spans="1:6">
      <c r="A1068" s="53" t="s">
        <v>10</v>
      </c>
      <c r="B1068" s="138" t="s">
        <v>42</v>
      </c>
      <c r="C1068" s="987"/>
      <c r="D1068" s="987"/>
      <c r="E1068" s="987"/>
      <c r="F1068" s="395"/>
    </row>
    <row r="1069" spans="1:6" ht="12.95" customHeight="1">
      <c r="A1069" s="53"/>
      <c r="B1069" s="136"/>
      <c r="C1069" s="826"/>
      <c r="D1069" s="639"/>
      <c r="E1069" s="137"/>
      <c r="F1069" s="395"/>
    </row>
    <row r="1070" spans="1:6" ht="12.95" customHeight="1">
      <c r="A1070" s="53" t="s">
        <v>11</v>
      </c>
      <c r="B1070" s="136" t="s">
        <v>44</v>
      </c>
      <c r="C1070" s="987"/>
      <c r="D1070" s="987"/>
      <c r="E1070" s="987"/>
      <c r="F1070" s="395"/>
    </row>
    <row r="1071" spans="1:6" ht="12.95" customHeight="1">
      <c r="A1071" s="53"/>
      <c r="B1071" s="136"/>
      <c r="C1071" s="882"/>
      <c r="D1071" s="639"/>
      <c r="E1071" s="139"/>
      <c r="F1071" s="395"/>
    </row>
    <row r="1072" spans="1:6" ht="12.95" customHeight="1">
      <c r="A1072" s="53" t="s">
        <v>12</v>
      </c>
      <c r="B1072" s="136" t="s">
        <v>45</v>
      </c>
      <c r="C1072" s="987"/>
      <c r="D1072" s="987"/>
      <c r="E1072" s="987"/>
      <c r="F1072" s="395"/>
    </row>
    <row r="1073" spans="1:6" ht="12.95" customHeight="1">
      <c r="A1073" s="53"/>
      <c r="B1073" s="136"/>
      <c r="C1073" s="826"/>
      <c r="D1073" s="639"/>
      <c r="E1073" s="137"/>
      <c r="F1073" s="395"/>
    </row>
    <row r="1074" spans="1:6">
      <c r="A1074" s="53" t="s">
        <v>13</v>
      </c>
      <c r="B1074" s="136" t="s">
        <v>47</v>
      </c>
      <c r="C1074" s="987"/>
      <c r="D1074" s="987"/>
      <c r="E1074" s="987"/>
      <c r="F1074" s="395"/>
    </row>
    <row r="1075" spans="1:6" ht="12.95" customHeight="1">
      <c r="A1075" s="53"/>
      <c r="B1075" s="136"/>
      <c r="C1075" s="826"/>
      <c r="D1075" s="639"/>
      <c r="E1075" s="137"/>
      <c r="F1075" s="395"/>
    </row>
    <row r="1076" spans="1:6" ht="12.95" customHeight="1">
      <c r="A1076" s="7"/>
      <c r="B1076" s="62"/>
      <c r="C1076" s="986"/>
      <c r="D1076" s="986"/>
      <c r="E1076" s="986"/>
      <c r="F1076" s="395"/>
    </row>
    <row r="1077" spans="1:6" ht="12.95" customHeight="1">
      <c r="A1077" s="7"/>
      <c r="B1077" s="62"/>
      <c r="C1077" s="846"/>
      <c r="D1077" s="638"/>
      <c r="E1077" s="80"/>
      <c r="F1077" s="395"/>
    </row>
    <row r="1078" spans="1:6" ht="12.95" customHeight="1">
      <c r="A1078" s="7"/>
      <c r="B1078" s="62"/>
      <c r="C1078" s="986"/>
      <c r="D1078" s="986"/>
      <c r="E1078" s="986"/>
      <c r="F1078" s="395"/>
    </row>
    <row r="1079" spans="1:6" ht="12.95" customHeight="1">
      <c r="A1079" s="7"/>
      <c r="B1079" s="62"/>
      <c r="D1079" s="638"/>
      <c r="E1079" s="80"/>
      <c r="F1079" s="395"/>
    </row>
    <row r="1080" spans="1:6" ht="12.95" customHeight="1">
      <c r="A1080" s="7"/>
      <c r="B1080" s="62"/>
      <c r="C1080" s="986"/>
      <c r="D1080" s="986"/>
      <c r="E1080" s="986"/>
      <c r="F1080" s="395"/>
    </row>
    <row r="1081" spans="1:6" ht="12.95" customHeight="1">
      <c r="A1081" s="7"/>
      <c r="B1081" s="62"/>
      <c r="C1081" s="846"/>
      <c r="D1081" s="37"/>
      <c r="E1081" s="80"/>
      <c r="F1081" s="395"/>
    </row>
    <row r="1082" spans="1:6" ht="12.95" customHeight="1">
      <c r="A1082" s="7"/>
      <c r="B1082" s="62"/>
      <c r="D1082" s="638"/>
      <c r="E1082" s="91"/>
      <c r="F1082" s="395"/>
    </row>
    <row r="1083" spans="1:6" ht="12.95" customHeight="1">
      <c r="A1083" s="7"/>
      <c r="B1083" s="62"/>
      <c r="D1083" s="638"/>
      <c r="E1083" s="91"/>
      <c r="F1083" s="395"/>
    </row>
    <row r="1084" spans="1:6" ht="12.95" customHeight="1">
      <c r="A1084" s="7"/>
      <c r="B1084" s="62"/>
      <c r="D1084" s="638"/>
      <c r="E1084" s="91"/>
      <c r="F1084" s="395"/>
    </row>
    <row r="1085" spans="1:6" ht="12.95" customHeight="1">
      <c r="A1085" s="7"/>
      <c r="B1085" s="62"/>
      <c r="D1085" s="638"/>
      <c r="E1085" s="91"/>
      <c r="F1085" s="395"/>
    </row>
    <row r="1086" spans="1:6" ht="12.95" customHeight="1">
      <c r="A1086" s="7"/>
      <c r="B1086" s="62"/>
      <c r="C1086" s="846"/>
      <c r="D1086" s="37"/>
      <c r="E1086" s="80"/>
      <c r="F1086" s="395"/>
    </row>
    <row r="1087" spans="1:6" ht="12.95" customHeight="1">
      <c r="A1087" s="7"/>
      <c r="B1087" s="62"/>
      <c r="C1087" s="846"/>
      <c r="D1087" s="37"/>
      <c r="E1087" s="80"/>
      <c r="F1087" s="395"/>
    </row>
    <row r="1088" spans="1:6" s="94" customFormat="1" ht="18.75" customHeight="1">
      <c r="A1088" s="7"/>
      <c r="B1088" s="62"/>
      <c r="C1088" s="846"/>
      <c r="D1088" s="37"/>
      <c r="E1088" s="80"/>
      <c r="F1088" s="395"/>
    </row>
    <row r="1089" spans="1:6" ht="12.95" customHeight="1">
      <c r="A1089" s="7"/>
      <c r="B1089" s="62"/>
      <c r="E1089" s="80"/>
      <c r="F1089" s="395"/>
    </row>
    <row r="1090" spans="1:6" ht="12.95" customHeight="1">
      <c r="A1090" s="7"/>
      <c r="B1090" s="506"/>
      <c r="E1090" s="77"/>
      <c r="F1090" s="395"/>
    </row>
    <row r="1091" spans="1:6" ht="12.95" customHeight="1">
      <c r="A1091" s="7"/>
      <c r="B1091" s="506"/>
      <c r="E1091" s="77"/>
      <c r="F1091" s="395"/>
    </row>
    <row r="1092" spans="1:6" ht="12.95" customHeight="1">
      <c r="A1092" s="7"/>
      <c r="B1092" s="506"/>
      <c r="E1092" s="77"/>
      <c r="F1092" s="395"/>
    </row>
    <row r="1093" spans="1:6" ht="12.95" customHeight="1">
      <c r="A1093" s="7"/>
      <c r="B1093" s="506"/>
      <c r="E1093" s="77"/>
      <c r="F1093" s="395"/>
    </row>
    <row r="1094" spans="1:6" ht="12.95" customHeight="1">
      <c r="A1094" s="7"/>
      <c r="B1094" s="506"/>
      <c r="E1094" s="77"/>
      <c r="F1094" s="395"/>
    </row>
    <row r="1095" spans="1:6" ht="12.95" customHeight="1">
      <c r="A1095" s="7"/>
      <c r="B1095" s="506"/>
      <c r="E1095" s="77"/>
      <c r="F1095" s="395"/>
    </row>
    <row r="1096" spans="1:6" ht="12.95" customHeight="1">
      <c r="A1096" s="7"/>
      <c r="B1096" s="506"/>
      <c r="E1096" s="77"/>
      <c r="F1096" s="395"/>
    </row>
    <row r="1097" spans="1:6" ht="12.95" customHeight="1">
      <c r="A1097" s="7"/>
      <c r="B1097" s="506"/>
      <c r="E1097" s="77"/>
      <c r="F1097" s="395"/>
    </row>
    <row r="1098" spans="1:6" ht="12.95" customHeight="1">
      <c r="A1098" s="7"/>
      <c r="B1098" s="506"/>
      <c r="E1098" s="77"/>
      <c r="F1098" s="395"/>
    </row>
    <row r="1099" spans="1:6" ht="12.95" customHeight="1">
      <c r="A1099" s="7"/>
      <c r="B1099" s="506"/>
      <c r="E1099" s="77"/>
      <c r="F1099" s="395"/>
    </row>
    <row r="1100" spans="1:6" ht="12.95" customHeight="1">
      <c r="A1100" s="7"/>
      <c r="B1100" s="506"/>
      <c r="E1100" s="77"/>
      <c r="F1100" s="395"/>
    </row>
    <row r="1101" spans="1:6" ht="12.95" customHeight="1">
      <c r="A1101" s="7"/>
      <c r="B1101" s="506"/>
      <c r="E1101" s="77"/>
      <c r="F1101" s="395"/>
    </row>
    <row r="1102" spans="1:6" ht="12.95" customHeight="1">
      <c r="A1102" s="7"/>
      <c r="B1102" s="507"/>
      <c r="E1102" s="77"/>
      <c r="F1102" s="395"/>
    </row>
    <row r="1103" spans="1:6" ht="12.95" customHeight="1">
      <c r="A1103" s="5"/>
      <c r="B1103" s="508"/>
      <c r="C1103" s="883"/>
      <c r="D1103" s="72"/>
      <c r="E1103" s="92"/>
      <c r="F1103" s="140"/>
    </row>
    <row r="1104" spans="1:6" ht="16.5" customHeight="1" thickBot="1">
      <c r="A1104" s="509"/>
      <c r="B1104" s="992" t="s">
        <v>1120</v>
      </c>
      <c r="C1104" s="992"/>
      <c r="D1104" s="992"/>
      <c r="E1104" s="992"/>
      <c r="F1104" s="687"/>
    </row>
    <row r="1105" spans="1:6" ht="12.95" customHeight="1" thickTop="1">
      <c r="A1105" s="126"/>
      <c r="B1105" s="985"/>
      <c r="C1105" s="985"/>
      <c r="D1105" s="985"/>
      <c r="E1105" s="985"/>
      <c r="F1105" s="479"/>
    </row>
    <row r="1106" spans="1:6" ht="12.95" customHeight="1">
      <c r="A1106" s="36"/>
      <c r="C1106" s="826"/>
      <c r="D1106" s="37"/>
      <c r="E1106" s="80"/>
      <c r="F1106" s="445"/>
    </row>
    <row r="1107" spans="1:6" ht="21" customHeight="1"/>
    <row r="1109" spans="1:6" ht="12.95" customHeight="1"/>
    <row r="1110" spans="1:6" ht="12.95" customHeight="1"/>
    <row r="1111" spans="1:6" ht="12.95" customHeight="1"/>
    <row r="1112" spans="1:6" ht="12.95" customHeight="1"/>
    <row r="1113" spans="1:6" ht="12.95" customHeight="1"/>
    <row r="1115" spans="1:6" ht="17.25" customHeight="1"/>
    <row r="1116" spans="1:6" ht="12.95" customHeight="1"/>
    <row r="1117" spans="1:6" ht="12.95" customHeight="1"/>
    <row r="1119" spans="1:6" ht="12.95" customHeight="1"/>
    <row r="1120" spans="1:6" ht="12.95" customHeight="1"/>
    <row r="1121" ht="12.95" customHeight="1"/>
    <row r="1123" ht="12.95" customHeight="1"/>
    <row r="1125" ht="12.95" customHeight="1"/>
    <row r="1127" ht="12.95" customHeight="1"/>
    <row r="1129" ht="12.95" customHeight="1"/>
    <row r="1130" ht="12.95" customHeight="1"/>
    <row r="1131" ht="12.95" customHeight="1"/>
    <row r="1137" spans="1:6" ht="12.95" customHeight="1"/>
    <row r="1138" spans="1:6" ht="12.95" customHeight="1"/>
    <row r="1139" spans="1:6" ht="12.95" customHeight="1"/>
    <row r="1140" spans="1:6" ht="12.95" customHeight="1"/>
    <row r="1141" spans="1:6" ht="12.95" customHeight="1"/>
    <row r="1142" spans="1:6" ht="12.95" customHeight="1"/>
    <row r="1143" spans="1:6" s="108" customFormat="1" ht="19.5" customHeight="1">
      <c r="A1143" s="23"/>
      <c r="B1143" s="23"/>
      <c r="C1143" s="843"/>
      <c r="D1143" s="23"/>
      <c r="E1143" s="93"/>
      <c r="F1143" s="73"/>
    </row>
    <row r="1144" spans="1:6" ht="12.95" customHeight="1"/>
    <row r="1145" spans="1:6" ht="12.95" customHeight="1"/>
    <row r="1146" spans="1:6" ht="12.95" customHeight="1"/>
    <row r="1147" spans="1:6" ht="12.95" customHeight="1"/>
    <row r="1148" spans="1:6" ht="12.95" customHeight="1"/>
    <row r="1149" spans="1:6" ht="12.95" customHeight="1"/>
    <row r="1150" spans="1:6" ht="12.95" customHeight="1"/>
    <row r="1151" spans="1:6" ht="12.95" customHeight="1"/>
    <row r="1152" spans="1:6"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8"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1" ht="12.95" customHeight="1"/>
    <row r="1212" ht="12.95" customHeight="1"/>
    <row r="1213" ht="12.95" customHeight="1"/>
    <row r="1214" ht="12.95" customHeight="1"/>
    <row r="1215" ht="12.95" customHeight="1"/>
    <row r="1217" ht="12.95" customHeight="1"/>
    <row r="1218" ht="12.95" customHeight="1"/>
    <row r="1219" ht="12.95" customHeight="1"/>
    <row r="1220" ht="12.95" customHeight="1"/>
    <row r="1221"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row r="1231" ht="12.95" customHeight="1"/>
    <row r="1232" ht="12.95" customHeight="1"/>
    <row r="1233" spans="1:6" ht="12.95" customHeight="1"/>
    <row r="1234" spans="1:6" ht="12.95" customHeight="1"/>
    <row r="1235" spans="1:6" ht="12.95" customHeight="1"/>
    <row r="1236" spans="1:6" ht="12.95" customHeight="1"/>
    <row r="1237" spans="1:6" ht="12.95" customHeight="1"/>
    <row r="1238" spans="1:6" ht="12.95" customHeight="1"/>
    <row r="1239" spans="1:6" s="108" customFormat="1" ht="24" customHeight="1">
      <c r="A1239" s="23"/>
      <c r="B1239" s="23"/>
      <c r="C1239" s="843"/>
      <c r="D1239" s="23"/>
      <c r="E1239" s="93"/>
      <c r="F1239" s="73"/>
    </row>
    <row r="1241" spans="1:6" ht="12.95" customHeight="1"/>
    <row r="1243" spans="1:6" ht="12.95" customHeight="1"/>
    <row r="1244" spans="1:6" ht="12.95" customHeight="1"/>
    <row r="1245" spans="1:6" ht="12.95" customHeight="1"/>
    <row r="1247" spans="1:6" ht="12.95" customHeight="1"/>
    <row r="1248" spans="1:6" ht="12.95" customHeight="1"/>
    <row r="1249" ht="12.95" customHeight="1"/>
    <row r="1250" ht="12.95" customHeight="1"/>
    <row r="1251" ht="12.95" customHeight="1"/>
    <row r="1252" ht="12.95" customHeight="1"/>
    <row r="1253" ht="12.95" customHeight="1"/>
    <row r="1255" ht="12.95" customHeight="1"/>
    <row r="1257" ht="12.95" customHeight="1"/>
    <row r="1258" ht="12.95" customHeight="1"/>
    <row r="1259" ht="12.95" customHeight="1"/>
    <row r="1261" ht="12.95" customHeight="1"/>
    <row r="1263" ht="12.95" customHeight="1"/>
    <row r="1264" ht="12.95" customHeight="1"/>
    <row r="1265" ht="12.95" customHeight="1"/>
    <row r="1267" ht="12.95" customHeight="1"/>
    <row r="1268" ht="12.95" customHeight="1"/>
    <row r="1273" ht="13.5" customHeight="1"/>
    <row r="1279" ht="12.95" customHeight="1"/>
    <row r="1281" ht="12.95" customHeight="1"/>
    <row r="1283" ht="12.95" customHeight="1"/>
    <row r="1284" ht="12.95" customHeight="1"/>
    <row r="1285" ht="12.95" customHeight="1"/>
    <row r="1286" ht="12.95" customHeight="1"/>
    <row r="1287" ht="12.95" customHeight="1"/>
    <row r="1288" ht="12.95" customHeight="1"/>
    <row r="1289" ht="12.95" customHeight="1"/>
    <row r="1290" ht="12.95" customHeight="1"/>
    <row r="1291" ht="12.95" customHeight="1"/>
    <row r="1292" ht="12.95" customHeight="1"/>
    <row r="1293" ht="12.95" customHeight="1"/>
    <row r="1294" ht="12.95" customHeight="1"/>
    <row r="1311" ht="12.95" customHeight="1"/>
    <row r="1316" ht="12.95" customHeight="1"/>
    <row r="1318" ht="12.95" customHeight="1"/>
    <row r="1320" ht="12.95" customHeight="1"/>
    <row r="1321" ht="12.95" customHeight="1"/>
    <row r="1322" ht="12.95" customHeight="1"/>
    <row r="1324" ht="12.95" customHeight="1"/>
    <row r="1325" ht="13.5" customHeight="1"/>
    <row r="1326" ht="12.95" customHeight="1"/>
    <row r="1327" ht="12.95" customHeight="1"/>
    <row r="1328" ht="12.95" customHeight="1"/>
    <row r="1329" ht="23.25" customHeight="1"/>
    <row r="1330" ht="12.95" customHeight="1"/>
    <row r="1331" ht="12.95" customHeight="1"/>
    <row r="1332" ht="12.95" customHeight="1"/>
    <row r="1334" ht="12.95" customHeight="1"/>
    <row r="1335" ht="11.25" customHeight="1"/>
    <row r="1336" ht="12.95" customHeight="1"/>
    <row r="1338" ht="12.95" customHeight="1"/>
    <row r="1339" ht="12.95" customHeight="1"/>
    <row r="1340" ht="12.95" customHeight="1"/>
    <row r="1341" ht="12.95" customHeight="1"/>
    <row r="1342" ht="12.95" customHeight="1"/>
    <row r="1343" ht="12.95" customHeight="1"/>
    <row r="1344" ht="12.95" customHeight="1"/>
    <row r="1345" ht="12.95" customHeight="1"/>
    <row r="1346" ht="12.95" customHeight="1"/>
    <row r="1347" ht="12.95" customHeight="1"/>
    <row r="1348" ht="12.95" customHeight="1"/>
    <row r="1349" ht="12.95" customHeight="1"/>
    <row r="1350" ht="12.95" customHeight="1"/>
    <row r="1352" ht="12.95" customHeight="1"/>
    <row r="1353" ht="12.95" customHeight="1"/>
    <row r="1354" ht="12.95" customHeight="1"/>
    <row r="1356" ht="12.95" customHeight="1"/>
    <row r="1357" ht="12.95" customHeight="1"/>
    <row r="1358" ht="12.95" customHeight="1"/>
    <row r="1359" ht="12.95" customHeight="1"/>
    <row r="1360" ht="12.95" customHeight="1"/>
    <row r="1361" ht="12.95" customHeight="1"/>
    <row r="1362" ht="12.95" customHeight="1"/>
    <row r="1363" ht="12.95" customHeight="1"/>
    <row r="1364" ht="12.95" customHeight="1"/>
    <row r="1365" ht="12.95" customHeight="1"/>
    <row r="1366" ht="12.95" customHeight="1"/>
    <row r="1367" ht="12.95" customHeight="1"/>
    <row r="1368" ht="12.95" customHeight="1"/>
    <row r="1369" ht="12.95" customHeight="1"/>
    <row r="1370" ht="12.95" customHeight="1"/>
    <row r="1371" ht="12.95" customHeight="1"/>
    <row r="1372" ht="12.95" customHeight="1"/>
    <row r="1373" ht="12.95" customHeight="1"/>
    <row r="1374" ht="12.95" customHeight="1"/>
    <row r="1375" ht="12.95" customHeight="1"/>
    <row r="1376" ht="12.95" customHeight="1"/>
    <row r="1377" ht="12.95" customHeight="1"/>
    <row r="1378" ht="12.95" customHeight="1"/>
    <row r="1379" ht="12.95" customHeight="1"/>
    <row r="1380" ht="12.95" customHeight="1"/>
    <row r="1381" ht="12.95" customHeight="1"/>
    <row r="1382" ht="12.95" customHeight="1"/>
    <row r="1383" ht="12.95" customHeight="1"/>
    <row r="1384" ht="12.95" customHeight="1"/>
    <row r="1385" ht="12.95" customHeight="1"/>
    <row r="1386" ht="12.95" customHeight="1"/>
    <row r="1387" ht="12.95" customHeight="1"/>
    <row r="1388" ht="12.95" customHeight="1"/>
    <row r="1389" ht="12.95" customHeight="1"/>
    <row r="1390" ht="12.95" customHeight="1"/>
    <row r="1391" ht="12.95" customHeight="1"/>
    <row r="1392" ht="12.95" customHeight="1"/>
    <row r="1393" ht="12.95" customHeight="1"/>
    <row r="1394" ht="12.95" customHeight="1"/>
    <row r="1395" ht="12.95" customHeight="1"/>
    <row r="1396" ht="12.95" customHeight="1"/>
    <row r="1397" ht="12.95" customHeight="1"/>
    <row r="1398" ht="12.95" customHeight="1"/>
    <row r="1399" ht="12.95" customHeight="1"/>
    <row r="1400" ht="12.95" customHeight="1"/>
    <row r="1401" ht="12.95" customHeight="1"/>
    <row r="1402" ht="12.95" customHeight="1"/>
    <row r="1403" ht="12.95" customHeight="1"/>
    <row r="1404" ht="12.95" customHeight="1"/>
    <row r="1405" ht="12.95" customHeight="1"/>
    <row r="1406" ht="12.95" customHeight="1"/>
    <row r="1407" ht="12.95" customHeight="1"/>
    <row r="1408" ht="12.95" customHeight="1"/>
    <row r="1409" ht="12.95" customHeight="1"/>
    <row r="1414" ht="12.95" customHeight="1"/>
    <row r="1415" ht="12.95" customHeight="1"/>
    <row r="1416" ht="12.95" customHeight="1"/>
    <row r="1417" ht="12.95" customHeight="1"/>
    <row r="1418" ht="12.95" customHeight="1"/>
    <row r="1419" ht="12.95" customHeight="1"/>
    <row r="1420" ht="12.95" customHeight="1"/>
    <row r="1421" ht="12.95" customHeight="1"/>
    <row r="1422" ht="12.95" customHeight="1"/>
    <row r="1423" ht="12.95" customHeight="1"/>
    <row r="1425" ht="12.95" customHeight="1"/>
    <row r="1427" ht="12.95" customHeight="1"/>
    <row r="1428" ht="12.95" customHeight="1"/>
    <row r="1429" ht="12.95" customHeight="1"/>
    <row r="1431" ht="12.95" customHeight="1"/>
    <row r="1433" ht="12.95" customHeight="1"/>
    <row r="1435" ht="12.95" customHeight="1"/>
    <row r="1436" ht="12.95" customHeight="1"/>
    <row r="1437" ht="12.95" customHeight="1"/>
    <row r="1438" ht="12.95" customHeight="1"/>
    <row r="1439" ht="12.95" customHeight="1"/>
    <row r="1440" ht="12.95" customHeight="1"/>
    <row r="1441" ht="12.95" customHeight="1"/>
    <row r="1442" ht="12.95" customHeight="1"/>
    <row r="1443" ht="12.95" customHeight="1"/>
    <row r="1444" ht="12.95" customHeight="1"/>
    <row r="1445" ht="12.95" customHeight="1"/>
    <row r="1446" ht="12.95" customHeight="1"/>
    <row r="1447" ht="12.95" customHeight="1"/>
    <row r="1448" ht="12.95" customHeight="1"/>
    <row r="1450" ht="12.95" customHeight="1"/>
    <row r="1451" ht="12.95" customHeight="1"/>
    <row r="1452" ht="12.95" customHeight="1"/>
    <row r="1454" ht="12.95" customHeight="1"/>
    <row r="1456" ht="12.95" customHeight="1"/>
    <row r="1458" ht="12.95" customHeight="1"/>
    <row r="1460" ht="12.95" customHeight="1"/>
    <row r="1462" ht="12.95" customHeight="1"/>
    <row r="1464" ht="12.95" customHeight="1"/>
    <row r="1465" ht="12.95" customHeight="1"/>
    <row r="1466" ht="12.95" customHeight="1"/>
    <row r="1468" ht="12.95" customHeight="1"/>
    <row r="1470" ht="12.95" customHeight="1"/>
    <row r="1472" ht="12.95" customHeight="1"/>
    <row r="1473" ht="12.95" customHeight="1"/>
    <row r="1474" ht="12.95" customHeight="1"/>
    <row r="1476" ht="12.95" customHeight="1"/>
    <row r="1478" ht="12.95" customHeight="1"/>
    <row r="1480" ht="12.95" customHeight="1"/>
    <row r="1483" ht="12.95" customHeight="1"/>
    <row r="1484" ht="12.95" customHeight="1"/>
    <row r="1485" ht="12.95" customHeight="1"/>
    <row r="1486" ht="12.95" customHeight="1"/>
    <row r="1487" ht="12.95" customHeight="1"/>
    <row r="1488" ht="12.95" customHeight="1"/>
    <row r="1489" ht="12.95" customHeight="1"/>
    <row r="1490" ht="12.95" customHeight="1"/>
    <row r="1491" ht="12.95" customHeight="1"/>
    <row r="1492" ht="12.95" customHeight="1"/>
    <row r="1493" ht="12.95" customHeight="1"/>
    <row r="1494" ht="12.95" customHeight="1"/>
    <row r="1495" ht="12.95" customHeight="1"/>
    <row r="1496" ht="24.95" customHeight="1"/>
    <row r="1497" ht="12.95" customHeight="1"/>
    <row r="1499" ht="12.95" customHeight="1"/>
    <row r="1501" ht="12.95" customHeight="1"/>
    <row r="1503" ht="12.95" customHeight="1"/>
    <row r="1504" ht="12.95" customHeight="1"/>
    <row r="1505" ht="12.95" customHeight="1"/>
    <row r="1506" ht="12.95" customHeight="1"/>
    <row r="1507" ht="12.95" customHeight="1"/>
    <row r="1508" ht="12.95" customHeight="1"/>
    <row r="1509" ht="12.95" customHeight="1"/>
    <row r="1510" ht="12.95" customHeight="1"/>
    <row r="1511" ht="12.95" customHeight="1"/>
    <row r="1512" ht="12.95" customHeight="1"/>
    <row r="1513" ht="12.95" customHeight="1"/>
    <row r="1514" ht="12.95" customHeight="1"/>
    <row r="1515" ht="12.95" customHeight="1"/>
    <row r="1516" ht="12.95" customHeight="1"/>
    <row r="1517" ht="12.95" customHeight="1"/>
    <row r="1518" ht="12.95" customHeight="1"/>
    <row r="1519" ht="12.95" customHeight="1"/>
    <row r="1520" ht="12.95" customHeight="1"/>
    <row r="1521" ht="12.95" customHeight="1"/>
    <row r="1522" ht="12.95" customHeight="1"/>
    <row r="1523" ht="12.95" customHeight="1"/>
    <row r="1524" ht="12.95" customHeight="1"/>
    <row r="1525" ht="12.95" customHeight="1"/>
    <row r="1526" ht="12.95" customHeight="1"/>
    <row r="1527" ht="12.95" customHeight="1"/>
    <row r="1528" ht="12.95" customHeight="1"/>
    <row r="1529" ht="12.95" customHeight="1"/>
    <row r="1530" ht="12.95" customHeight="1"/>
    <row r="1531" ht="12.95" customHeight="1"/>
    <row r="1532" ht="12.95" customHeight="1"/>
    <row r="1533" ht="12.95" customHeight="1"/>
    <row r="1534" ht="12.95" customHeight="1"/>
    <row r="1535" ht="12.95" customHeight="1"/>
    <row r="1536" ht="12.95" customHeight="1"/>
    <row r="1537" spans="1:6" ht="12.95" customHeight="1"/>
    <row r="1538" spans="1:6" ht="12.95" customHeight="1"/>
    <row r="1539" spans="1:6" ht="12.95" customHeight="1"/>
    <row r="1540" spans="1:6" ht="12.95" customHeight="1"/>
    <row r="1541" spans="1:6" ht="12.95" customHeight="1"/>
    <row r="1542" spans="1:6" ht="12.95" customHeight="1"/>
    <row r="1543" spans="1:6" ht="12.95" customHeight="1"/>
    <row r="1544" spans="1:6" ht="12.95" customHeight="1"/>
    <row r="1545" spans="1:6" s="32" customFormat="1">
      <c r="A1545" s="23"/>
      <c r="B1545" s="23"/>
      <c r="C1545" s="843"/>
      <c r="D1545" s="23"/>
      <c r="E1545" s="93"/>
      <c r="F1545" s="73"/>
    </row>
    <row r="1546" spans="1:6" s="32" customFormat="1">
      <c r="A1546" s="23"/>
      <c r="B1546" s="23"/>
      <c r="C1546" s="843"/>
      <c r="D1546" s="23"/>
      <c r="E1546" s="93"/>
      <c r="F1546" s="73"/>
    </row>
    <row r="1547" spans="1:6" s="32" customFormat="1">
      <c r="A1547" s="23"/>
      <c r="B1547" s="23"/>
      <c r="C1547" s="843"/>
      <c r="D1547" s="23"/>
      <c r="E1547" s="93"/>
      <c r="F1547" s="73"/>
    </row>
    <row r="1548" spans="1:6" s="32" customFormat="1">
      <c r="A1548" s="23"/>
      <c r="B1548" s="23"/>
      <c r="C1548" s="843"/>
      <c r="D1548" s="23"/>
      <c r="E1548" s="93"/>
      <c r="F1548" s="73"/>
    </row>
    <row r="1549" spans="1:6" s="32" customFormat="1">
      <c r="A1549" s="23"/>
      <c r="B1549" s="23"/>
      <c r="C1549" s="843"/>
      <c r="D1549" s="23"/>
      <c r="E1549" s="93"/>
      <c r="F1549" s="73"/>
    </row>
    <row r="1550" spans="1:6" s="32" customFormat="1">
      <c r="A1550" s="23"/>
      <c r="B1550" s="23"/>
      <c r="C1550" s="843"/>
      <c r="D1550" s="23"/>
      <c r="E1550" s="93"/>
      <c r="F1550" s="73"/>
    </row>
    <row r="1551" spans="1:6" s="32" customFormat="1">
      <c r="A1551" s="23"/>
      <c r="B1551" s="23"/>
      <c r="C1551" s="843"/>
      <c r="D1551" s="23"/>
      <c r="E1551" s="93"/>
      <c r="F1551" s="73"/>
    </row>
    <row r="1552" spans="1:6" s="32" customFormat="1">
      <c r="A1552" s="23"/>
      <c r="B1552" s="23"/>
      <c r="C1552" s="843"/>
      <c r="D1552" s="23"/>
      <c r="E1552" s="93"/>
      <c r="F1552" s="73"/>
    </row>
    <row r="1553" spans="1:6" ht="80.25" customHeight="1"/>
    <row r="1554" spans="1:6" s="32" customFormat="1">
      <c r="A1554" s="23"/>
      <c r="B1554" s="23"/>
      <c r="C1554" s="843"/>
      <c r="D1554" s="23"/>
      <c r="E1554" s="93"/>
      <c r="F1554" s="73"/>
    </row>
    <row r="1555" spans="1:6" s="32" customFormat="1">
      <c r="A1555" s="23"/>
      <c r="B1555" s="23"/>
      <c r="C1555" s="843"/>
      <c r="D1555" s="23"/>
      <c r="E1555" s="93"/>
      <c r="F1555" s="73"/>
    </row>
    <row r="1556" spans="1:6" s="32" customFormat="1">
      <c r="A1556" s="23"/>
      <c r="B1556" s="23"/>
      <c r="C1556" s="843"/>
      <c r="D1556" s="23"/>
      <c r="E1556" s="93"/>
      <c r="F1556" s="73"/>
    </row>
    <row r="1557" spans="1:6" s="32" customFormat="1">
      <c r="A1557" s="23"/>
      <c r="B1557" s="23"/>
      <c r="C1557" s="843"/>
      <c r="D1557" s="23"/>
      <c r="E1557" s="93"/>
      <c r="F1557" s="73"/>
    </row>
    <row r="1558" spans="1:6" s="32" customFormat="1">
      <c r="A1558" s="23"/>
      <c r="B1558" s="23"/>
      <c r="C1558" s="843"/>
      <c r="D1558" s="23"/>
      <c r="E1558" s="93"/>
      <c r="F1558" s="73"/>
    </row>
    <row r="1559" spans="1:6" s="32" customFormat="1">
      <c r="A1559" s="23"/>
      <c r="B1559" s="23"/>
      <c r="C1559" s="843"/>
      <c r="D1559" s="23"/>
      <c r="E1559" s="93"/>
      <c r="F1559" s="73"/>
    </row>
    <row r="1560" spans="1:6" s="32" customFormat="1">
      <c r="A1560" s="23"/>
      <c r="B1560" s="23"/>
      <c r="C1560" s="843"/>
      <c r="D1560" s="23"/>
      <c r="E1560" s="93"/>
      <c r="F1560" s="73"/>
    </row>
    <row r="1561" spans="1:6" s="32" customFormat="1">
      <c r="A1561" s="23"/>
      <c r="B1561" s="23"/>
      <c r="C1561" s="843"/>
      <c r="D1561" s="23"/>
      <c r="E1561" s="93"/>
      <c r="F1561" s="73"/>
    </row>
    <row r="1562" spans="1:6" s="32" customFormat="1">
      <c r="A1562" s="23"/>
      <c r="B1562" s="23"/>
      <c r="C1562" s="843"/>
      <c r="D1562" s="23"/>
      <c r="E1562" s="93"/>
      <c r="F1562" s="73"/>
    </row>
    <row r="1563" spans="1:6" s="32" customFormat="1">
      <c r="A1563" s="23"/>
      <c r="B1563" s="23"/>
      <c r="C1563" s="843"/>
      <c r="D1563" s="23"/>
      <c r="E1563" s="93"/>
      <c r="F1563" s="73"/>
    </row>
    <row r="1564" spans="1:6" s="32" customFormat="1">
      <c r="A1564" s="23"/>
      <c r="B1564" s="23"/>
      <c r="C1564" s="843"/>
      <c r="D1564" s="23"/>
      <c r="E1564" s="93"/>
      <c r="F1564" s="73"/>
    </row>
    <row r="1565" spans="1:6" s="32" customFormat="1">
      <c r="A1565" s="23"/>
      <c r="B1565" s="23"/>
      <c r="C1565" s="843"/>
      <c r="D1565" s="23"/>
      <c r="E1565" s="93"/>
      <c r="F1565" s="73"/>
    </row>
    <row r="1566" spans="1:6" s="32" customFormat="1">
      <c r="A1566" s="23"/>
      <c r="B1566" s="23"/>
      <c r="C1566" s="843"/>
      <c r="D1566" s="23"/>
      <c r="E1566" s="93"/>
      <c r="F1566" s="73"/>
    </row>
    <row r="1567" spans="1:6" s="32" customFormat="1">
      <c r="A1567" s="23"/>
      <c r="B1567" s="23"/>
      <c r="C1567" s="843"/>
      <c r="D1567" s="23"/>
      <c r="E1567" s="93"/>
      <c r="F1567" s="73"/>
    </row>
    <row r="1568" spans="1:6" s="32" customFormat="1">
      <c r="A1568" s="23"/>
      <c r="B1568" s="23"/>
      <c r="C1568" s="843"/>
      <c r="D1568" s="23"/>
      <c r="E1568" s="93"/>
      <c r="F1568" s="73"/>
    </row>
    <row r="1569" spans="1:6" s="32" customFormat="1">
      <c r="A1569" s="23"/>
      <c r="B1569" s="23"/>
      <c r="C1569" s="843"/>
      <c r="D1569" s="23"/>
      <c r="E1569" s="93"/>
      <c r="F1569" s="73"/>
    </row>
    <row r="1570" spans="1:6" s="32" customFormat="1">
      <c r="A1570" s="23"/>
      <c r="B1570" s="23"/>
      <c r="C1570" s="843"/>
      <c r="D1570" s="23"/>
      <c r="E1570" s="93"/>
      <c r="F1570" s="73"/>
    </row>
    <row r="1571" spans="1:6" s="32" customFormat="1" ht="39.950000000000003" customHeight="1">
      <c r="A1571" s="23"/>
      <c r="B1571" s="23"/>
      <c r="C1571" s="843"/>
      <c r="D1571" s="23"/>
      <c r="E1571" s="93"/>
      <c r="F1571" s="73"/>
    </row>
    <row r="1572" spans="1:6" s="32" customFormat="1">
      <c r="A1572" s="23"/>
      <c r="B1572" s="23"/>
      <c r="C1572" s="843"/>
      <c r="D1572" s="23"/>
      <c r="E1572" s="93"/>
      <c r="F1572" s="73"/>
    </row>
    <row r="1573" spans="1:6" s="32" customFormat="1">
      <c r="A1573" s="23"/>
      <c r="B1573" s="23"/>
      <c r="C1573" s="843"/>
      <c r="D1573" s="23"/>
      <c r="E1573" s="93"/>
      <c r="F1573" s="73"/>
    </row>
    <row r="1574" spans="1:6" s="32" customFormat="1">
      <c r="A1574" s="23"/>
      <c r="B1574" s="23"/>
      <c r="C1574" s="843"/>
      <c r="D1574" s="23"/>
      <c r="E1574" s="93"/>
      <c r="F1574" s="73"/>
    </row>
    <row r="1575" spans="1:6" ht="107.25" customHeight="1"/>
    <row r="1576" spans="1:6" s="67" customFormat="1">
      <c r="A1576" s="23"/>
      <c r="B1576" s="23"/>
      <c r="C1576" s="843"/>
      <c r="D1576" s="23"/>
      <c r="E1576" s="93"/>
      <c r="F1576" s="73"/>
    </row>
    <row r="1577" spans="1:6" s="67" customFormat="1">
      <c r="A1577" s="23"/>
      <c r="B1577" s="23"/>
      <c r="C1577" s="843"/>
      <c r="D1577" s="23"/>
      <c r="E1577" s="93"/>
      <c r="F1577" s="73"/>
    </row>
    <row r="1578" spans="1:6" s="67" customFormat="1">
      <c r="A1578" s="23"/>
      <c r="B1578" s="23"/>
      <c r="C1578" s="843"/>
      <c r="D1578" s="23"/>
      <c r="E1578" s="93"/>
      <c r="F1578" s="73"/>
    </row>
    <row r="1593" spans="1:6" s="32" customFormat="1">
      <c r="A1593" s="23"/>
      <c r="B1593" s="23"/>
      <c r="C1593" s="843"/>
      <c r="D1593" s="23"/>
      <c r="E1593" s="93"/>
      <c r="F1593" s="73"/>
    </row>
    <row r="1594" spans="1:6" s="32" customFormat="1" ht="74.25" customHeight="1">
      <c r="A1594" s="23"/>
      <c r="B1594" s="23"/>
      <c r="C1594" s="843"/>
      <c r="D1594" s="23"/>
      <c r="E1594" s="93"/>
      <c r="F1594" s="73"/>
    </row>
    <row r="1595" spans="1:6" s="32" customFormat="1">
      <c r="A1595" s="23"/>
      <c r="B1595" s="23"/>
      <c r="C1595" s="843"/>
      <c r="D1595" s="23"/>
      <c r="E1595" s="93"/>
      <c r="F1595" s="73"/>
    </row>
    <row r="1599" spans="1:6" ht="12" customHeight="1"/>
    <row r="1600" spans="1:6" ht="15" customHeight="1"/>
    <row r="1601" spans="1:6" s="32" customFormat="1">
      <c r="A1601" s="23"/>
      <c r="B1601" s="23"/>
      <c r="C1601" s="843"/>
      <c r="D1601" s="23"/>
      <c r="E1601" s="93"/>
      <c r="F1601" s="73"/>
    </row>
    <row r="1602" spans="1:6" s="32" customFormat="1">
      <c r="A1602" s="23"/>
      <c r="B1602" s="23"/>
      <c r="C1602" s="843"/>
      <c r="D1602" s="23"/>
      <c r="E1602" s="93"/>
      <c r="F1602" s="73"/>
    </row>
    <row r="1603" spans="1:6" s="32" customFormat="1">
      <c r="A1603" s="23"/>
      <c r="B1603" s="23"/>
      <c r="C1603" s="843"/>
      <c r="D1603" s="23"/>
      <c r="E1603" s="93"/>
      <c r="F1603" s="73"/>
    </row>
    <row r="1604" spans="1:6" s="32" customFormat="1">
      <c r="A1604" s="23"/>
      <c r="B1604" s="23"/>
      <c r="C1604" s="843"/>
      <c r="D1604" s="23"/>
      <c r="E1604" s="93"/>
      <c r="F1604" s="73"/>
    </row>
    <row r="1605" spans="1:6" s="32" customFormat="1">
      <c r="A1605" s="23"/>
      <c r="B1605" s="23"/>
      <c r="C1605" s="843"/>
      <c r="D1605" s="23"/>
      <c r="E1605" s="93"/>
      <c r="F1605" s="73"/>
    </row>
    <row r="1606" spans="1:6" s="32" customFormat="1">
      <c r="A1606" s="23"/>
      <c r="B1606" s="23"/>
      <c r="C1606" s="843"/>
      <c r="D1606" s="23"/>
      <c r="E1606" s="93"/>
      <c r="F1606" s="73"/>
    </row>
    <row r="1607" spans="1:6" s="32" customFormat="1">
      <c r="A1607" s="23"/>
      <c r="B1607" s="23"/>
      <c r="C1607" s="843"/>
      <c r="D1607" s="23"/>
      <c r="E1607" s="93"/>
      <c r="F1607" s="73"/>
    </row>
    <row r="1608" spans="1:6" s="32" customFormat="1" ht="189.75" customHeight="1">
      <c r="A1608" s="23"/>
      <c r="B1608" s="23"/>
      <c r="C1608" s="843"/>
      <c r="D1608" s="23"/>
      <c r="E1608" s="93"/>
      <c r="F1608" s="73"/>
    </row>
    <row r="1609" spans="1:6" s="32" customFormat="1">
      <c r="A1609" s="23"/>
      <c r="B1609" s="23"/>
      <c r="C1609" s="843"/>
      <c r="D1609" s="23"/>
      <c r="E1609" s="93"/>
      <c r="F1609" s="73"/>
    </row>
    <row r="1610" spans="1:6" s="32" customFormat="1" ht="14.25" customHeight="1">
      <c r="A1610" s="23"/>
      <c r="B1610" s="23"/>
      <c r="C1610" s="843"/>
      <c r="D1610" s="23"/>
      <c r="E1610" s="93"/>
      <c r="F1610" s="73"/>
    </row>
    <row r="1611" spans="1:6" s="32" customFormat="1">
      <c r="A1611" s="23"/>
      <c r="B1611" s="23"/>
      <c r="C1611" s="843"/>
      <c r="D1611" s="23"/>
      <c r="E1611" s="93"/>
      <c r="F1611" s="73"/>
    </row>
    <row r="1612" spans="1:6" s="32" customFormat="1">
      <c r="A1612" s="23"/>
      <c r="B1612" s="23"/>
      <c r="C1612" s="843"/>
      <c r="D1612" s="23"/>
      <c r="E1612" s="93"/>
      <c r="F1612" s="73"/>
    </row>
    <row r="1613" spans="1:6" s="32" customFormat="1">
      <c r="A1613" s="23"/>
      <c r="B1613" s="23"/>
      <c r="C1613" s="843"/>
      <c r="D1613" s="23"/>
      <c r="E1613" s="93"/>
      <c r="F1613" s="73"/>
    </row>
    <row r="1614" spans="1:6" s="32" customFormat="1">
      <c r="A1614" s="23"/>
      <c r="B1614" s="23"/>
      <c r="C1614" s="843"/>
      <c r="D1614" s="23"/>
      <c r="E1614" s="93"/>
      <c r="F1614" s="73"/>
    </row>
    <row r="1615" spans="1:6" s="32" customFormat="1">
      <c r="A1615" s="23"/>
      <c r="B1615" s="23"/>
      <c r="C1615" s="843"/>
      <c r="D1615" s="23"/>
      <c r="E1615" s="93"/>
      <c r="F1615" s="73"/>
    </row>
    <row r="1616" spans="1:6" s="32" customFormat="1">
      <c r="A1616" s="23"/>
      <c r="B1616" s="23"/>
      <c r="C1616" s="843"/>
      <c r="D1616" s="23"/>
      <c r="E1616" s="93"/>
      <c r="F1616" s="73"/>
    </row>
    <row r="1617" spans="1:6" s="32" customFormat="1">
      <c r="A1617" s="23"/>
      <c r="B1617" s="23"/>
      <c r="C1617" s="843"/>
      <c r="D1617" s="23"/>
      <c r="E1617" s="93"/>
      <c r="F1617" s="73"/>
    </row>
    <row r="1618" spans="1:6" s="32" customFormat="1">
      <c r="A1618" s="23"/>
      <c r="B1618" s="23"/>
      <c r="C1618" s="843"/>
      <c r="D1618" s="23"/>
      <c r="E1618" s="93"/>
      <c r="F1618" s="73"/>
    </row>
    <row r="1619" spans="1:6" s="32" customFormat="1">
      <c r="A1619" s="23"/>
      <c r="B1619" s="23"/>
      <c r="C1619" s="843"/>
      <c r="D1619" s="23"/>
      <c r="E1619" s="93"/>
      <c r="F1619" s="73"/>
    </row>
    <row r="1620" spans="1:6" s="32" customFormat="1">
      <c r="A1620" s="23"/>
      <c r="B1620" s="23"/>
      <c r="C1620" s="843"/>
      <c r="D1620" s="23"/>
      <c r="E1620" s="93"/>
      <c r="F1620" s="73"/>
    </row>
    <row r="1621" spans="1:6" s="32" customFormat="1" ht="12" customHeight="1">
      <c r="A1621" s="23"/>
      <c r="B1621" s="23"/>
      <c r="C1621" s="843"/>
      <c r="D1621" s="23"/>
      <c r="E1621" s="93"/>
      <c r="F1621" s="73"/>
    </row>
    <row r="1622" spans="1:6" s="32" customFormat="1" ht="12" customHeight="1">
      <c r="A1622" s="23"/>
      <c r="B1622" s="23"/>
      <c r="C1622" s="843"/>
      <c r="D1622" s="23"/>
      <c r="E1622" s="93"/>
      <c r="F1622" s="73"/>
    </row>
    <row r="1623" spans="1:6" s="32" customFormat="1">
      <c r="A1623" s="23"/>
      <c r="B1623" s="23"/>
      <c r="C1623" s="843"/>
      <c r="D1623" s="23"/>
      <c r="E1623" s="93"/>
      <c r="F1623" s="73"/>
    </row>
    <row r="1624" spans="1:6" ht="12.95" customHeight="1"/>
    <row r="1625" spans="1:6" ht="12.95" customHeight="1"/>
    <row r="1626" spans="1:6" ht="12.95" customHeight="1"/>
    <row r="1627" spans="1:6" ht="12.95" customHeight="1"/>
    <row r="1628" spans="1:6" ht="12.95" customHeight="1"/>
    <row r="1629" spans="1:6" ht="12.95" customHeight="1"/>
    <row r="1630" spans="1:6" ht="12.95" customHeight="1"/>
    <row r="1631" spans="1:6" ht="12.95" customHeight="1"/>
    <row r="1632" spans="1:6" ht="12.95" customHeight="1"/>
    <row r="1633" ht="12.95" customHeight="1"/>
    <row r="1635" ht="12.95" customHeight="1"/>
    <row r="1636" ht="12.95" customHeight="1"/>
    <row r="1637" ht="12.95" customHeight="1"/>
    <row r="1638" ht="12.95" customHeight="1"/>
    <row r="1639" ht="12.95" customHeight="1"/>
    <row r="1640" ht="12.95" customHeight="1"/>
    <row r="1641" ht="12.95" customHeight="1"/>
    <row r="1643" ht="12.95" customHeight="1"/>
    <row r="1645" ht="12.95" customHeight="1"/>
    <row r="1647" ht="12.95" customHeight="1"/>
    <row r="1649" ht="12.95" customHeight="1"/>
    <row r="1651" ht="12.95" customHeight="1"/>
    <row r="1653" ht="12.95" customHeight="1"/>
    <row r="1654" ht="12.95" customHeight="1"/>
    <row r="1655" ht="12.95" customHeight="1"/>
    <row r="1656" ht="24.95" customHeight="1"/>
    <row r="1657" ht="12.95" customHeight="1"/>
    <row r="1659" ht="12.95" customHeight="1"/>
    <row r="1660" ht="12.95" customHeight="1"/>
    <row r="1661" ht="12.95" customHeight="1"/>
    <row r="1663" ht="12.95" customHeight="1"/>
    <row r="1664" ht="12.95" customHeight="1"/>
    <row r="1665" ht="12.95" customHeight="1"/>
    <row r="1666" ht="12.95" customHeight="1"/>
    <row r="1667" ht="12.95" customHeight="1"/>
    <row r="1668" ht="12.95" customHeight="1"/>
    <row r="1669" ht="12.95" customHeight="1"/>
    <row r="1670" ht="12.95" customHeight="1"/>
    <row r="1671" ht="12.95" customHeight="1"/>
    <row r="1672" ht="12.95" customHeight="1"/>
    <row r="1673" ht="12.95" customHeight="1"/>
    <row r="1674" ht="12.95" customHeight="1"/>
    <row r="1675" ht="12.95" customHeight="1"/>
    <row r="1676" ht="12.95" customHeight="1"/>
    <row r="1677" ht="12.95" customHeight="1"/>
    <row r="1678" ht="12.95" customHeight="1"/>
    <row r="1679" ht="12.95" customHeight="1"/>
    <row r="1680" ht="21.75" customHeight="1"/>
    <row r="1681" ht="12.95" customHeight="1"/>
    <row r="1682" ht="12" customHeight="1"/>
    <row r="1683" ht="12.95" customHeight="1"/>
    <row r="1685" ht="12.95" customHeight="1"/>
    <row r="1687" ht="12.95" customHeight="1"/>
    <row r="1689" ht="11.25" customHeight="1"/>
    <row r="1691" ht="12.95" customHeight="1"/>
    <row r="1692" ht="12" customHeight="1"/>
    <row r="1693" ht="12.95" customHeight="1"/>
    <row r="1694" ht="12.95" customHeight="1"/>
    <row r="1695" ht="12.95" customHeight="1"/>
    <row r="1698" ht="12.95" customHeight="1"/>
    <row r="1699" ht="12.95" customHeight="1"/>
    <row r="1700" ht="12.95" customHeight="1"/>
    <row r="1701" ht="12.95" customHeight="1"/>
    <row r="1703" ht="12.95" customHeight="1"/>
    <row r="1705" ht="12.95" customHeight="1"/>
    <row r="1706" ht="12.95" customHeight="1"/>
    <row r="1707" ht="12.95" customHeight="1"/>
    <row r="1708" ht="12.95" customHeight="1"/>
    <row r="1709" ht="12.95" customHeight="1"/>
    <row r="1710" ht="12.95" customHeight="1"/>
    <row r="1711" ht="12.95" customHeight="1"/>
    <row r="1712" ht="12.95" customHeight="1"/>
    <row r="1713" ht="12.95" customHeight="1"/>
    <row r="1714" ht="12.95" customHeight="1"/>
    <row r="1715" ht="12.95" customHeight="1"/>
    <row r="1716" ht="12.95" customHeight="1"/>
    <row r="1717" ht="12.95" customHeight="1"/>
    <row r="1718" ht="12.95" customHeight="1"/>
    <row r="1719" ht="12.95" customHeight="1"/>
    <row r="1720" ht="12.95" customHeight="1"/>
    <row r="1721" ht="12.95" customHeight="1"/>
    <row r="1722" ht="12.95" customHeight="1"/>
    <row r="1723" ht="12.95" customHeight="1"/>
    <row r="1724" ht="12.95" customHeight="1"/>
    <row r="1725" ht="12.95" customHeight="1"/>
    <row r="1726" ht="12.95" customHeight="1"/>
    <row r="1727" ht="12.95" customHeight="1"/>
    <row r="1728" ht="12.95" customHeight="1"/>
    <row r="1729" ht="12.95" customHeight="1"/>
    <row r="1730" ht="12.95" customHeight="1"/>
    <row r="1731" ht="12.95" customHeight="1"/>
    <row r="1733" ht="12.95" customHeight="1"/>
    <row r="1734" ht="10.5" customHeight="1"/>
    <row r="1735" ht="10.5" customHeight="1"/>
    <row r="1736" ht="12.95" customHeight="1"/>
    <row r="1737" ht="12.95" customHeight="1"/>
    <row r="1738" ht="12.95" customHeight="1"/>
    <row r="1739" ht="12.95" customHeight="1"/>
    <row r="1740" ht="12.95" customHeight="1"/>
    <row r="1741" ht="12.95" customHeight="1"/>
    <row r="1742" ht="12.95" customHeight="1"/>
    <row r="1743" ht="12.95" customHeight="1"/>
    <row r="1744" ht="12.95" customHeight="1"/>
    <row r="1745" ht="12.95" customHeight="1"/>
    <row r="1746" ht="12.95" customHeight="1"/>
    <row r="1747" ht="12.95" customHeight="1"/>
    <row r="1748" ht="12.95" customHeight="1"/>
    <row r="1749" ht="12.95" customHeight="1"/>
    <row r="1750" ht="12.95" customHeight="1"/>
    <row r="1751" ht="12.95" customHeight="1"/>
    <row r="1752" ht="12.95" customHeight="1"/>
    <row r="1753" ht="12.95" customHeight="1"/>
    <row r="1754" ht="12.95" customHeight="1"/>
    <row r="1755" ht="12.95" customHeight="1"/>
    <row r="1756" ht="12.95" customHeight="1"/>
    <row r="1757" ht="12.95" customHeight="1"/>
    <row r="1758" ht="12.95" customHeight="1"/>
    <row r="1759" ht="12.95" customHeight="1"/>
    <row r="1760" ht="12.95" customHeight="1"/>
    <row r="1761" ht="12.95" customHeight="1"/>
    <row r="1762" ht="12.95" customHeight="1"/>
    <row r="1763" ht="12.95" customHeight="1"/>
    <row r="1764" ht="12.95" customHeight="1"/>
    <row r="1765" ht="12.95" customHeight="1"/>
    <row r="1766" ht="12.95" customHeight="1"/>
    <row r="1767" ht="12.95" customHeight="1"/>
    <row r="1768" ht="12.95" customHeight="1"/>
    <row r="1769" ht="12.95" customHeight="1"/>
    <row r="1770" ht="12.95" customHeight="1"/>
    <row r="1771" ht="12.95" customHeight="1"/>
    <row r="1772" ht="12.95" customHeight="1"/>
    <row r="1773" ht="12.95" customHeight="1"/>
    <row r="1774" ht="12.95" customHeight="1"/>
    <row r="1775" ht="12.95" customHeight="1"/>
    <row r="1776" ht="12.95" customHeight="1"/>
    <row r="1777" ht="12.95" customHeight="1"/>
    <row r="1778" ht="12.95" customHeight="1"/>
    <row r="1779" ht="12.95" customHeight="1"/>
    <row r="1780" ht="12.95" customHeight="1"/>
    <row r="1781" ht="12.95" customHeight="1"/>
    <row r="1782" ht="12.95" customHeight="1"/>
    <row r="1783" ht="12.95" customHeight="1"/>
    <row r="1784" ht="12.95" customHeight="1"/>
    <row r="1785" ht="12.95" customHeight="1"/>
    <row r="1787" ht="12.95" customHeight="1"/>
    <row r="1788" ht="11.25" customHeight="1"/>
    <row r="1789" ht="12.95" customHeight="1"/>
    <row r="1793" ht="12.95" customHeight="1"/>
    <row r="1794" ht="10.5" customHeight="1"/>
    <row r="1795" ht="12.95" customHeight="1"/>
    <row r="1796" ht="12.95" customHeight="1"/>
    <row r="1797" ht="12.95" customHeight="1"/>
    <row r="1799" ht="12.95" customHeight="1"/>
    <row r="1801" ht="12.95" customHeight="1"/>
    <row r="1802" ht="12" customHeight="1"/>
    <row r="1803" ht="12.95" customHeight="1"/>
    <row r="1805" ht="12.95" customHeight="1"/>
    <row r="1806" ht="12.95" customHeight="1"/>
    <row r="1807" ht="12.95" customHeight="1"/>
    <row r="1809" ht="12.95" customHeight="1"/>
    <row r="1810" ht="12.95" customHeight="1"/>
    <row r="1811" ht="12.95" customHeight="1"/>
    <row r="1812" ht="12.95" customHeight="1"/>
    <row r="1813" ht="12.95" customHeight="1"/>
    <row r="1814" ht="12.95" customHeight="1"/>
    <row r="1815" ht="12.95" customHeight="1"/>
    <row r="1816" ht="12.95" customHeight="1"/>
    <row r="1817" ht="12.95" customHeight="1"/>
    <row r="1818" ht="12.95" customHeight="1"/>
    <row r="1819" ht="12.95" customHeight="1"/>
    <row r="1820" ht="12.95" customHeight="1"/>
    <row r="1821" ht="12.95" customHeight="1"/>
    <row r="1822" ht="12.95" customHeight="1"/>
    <row r="1823" ht="12.95" customHeight="1"/>
    <row r="1824" ht="12.95" customHeight="1"/>
    <row r="1825" ht="12.95" customHeight="1"/>
    <row r="1826" ht="12.95" customHeight="1"/>
    <row r="1827" ht="12.95" customHeight="1"/>
    <row r="1828" ht="12.95" customHeight="1"/>
    <row r="1829" ht="12.95" customHeight="1"/>
    <row r="1830" ht="12.95" customHeight="1"/>
    <row r="1831" ht="12.95" customHeight="1"/>
    <row r="1832" ht="12.95" customHeight="1"/>
    <row r="1833" ht="12.95" customHeight="1"/>
    <row r="1834" ht="12.95" customHeight="1"/>
    <row r="1835" ht="12.95" customHeight="1"/>
    <row r="1836" ht="12.95" customHeight="1"/>
    <row r="1837" ht="12.95" customHeight="1"/>
    <row r="1838" ht="12.95" customHeight="1"/>
    <row r="1839" ht="12.95" customHeight="1"/>
    <row r="1840" ht="12.95" customHeight="1"/>
    <row r="1841" ht="12.95" customHeight="1"/>
    <row r="1842" ht="12.95" customHeight="1"/>
    <row r="1843" ht="12.95" customHeight="1"/>
    <row r="1844" ht="12.95" customHeight="1"/>
    <row r="1845" ht="12.95" customHeight="1"/>
    <row r="1846" ht="12.95" customHeight="1"/>
    <row r="1847" ht="12.95" customHeight="1"/>
    <row r="1848" ht="12.95" customHeight="1"/>
    <row r="1849" ht="12.95" customHeight="1"/>
    <row r="1850" ht="12.95" customHeight="1"/>
    <row r="1851" ht="12.95" customHeight="1"/>
    <row r="1852" ht="12.95" customHeight="1"/>
    <row r="1853" ht="12.95" customHeight="1"/>
    <row r="1854" ht="12.95" customHeight="1"/>
    <row r="1855" ht="12.95" customHeight="1"/>
    <row r="1856" ht="12.95" customHeight="1"/>
    <row r="1857" ht="12.95" customHeight="1"/>
    <row r="1858" ht="12.95" customHeight="1"/>
    <row r="1859" ht="12.95" customHeight="1"/>
    <row r="1860" ht="12.95" customHeight="1"/>
    <row r="1861" ht="12.95" customHeight="1"/>
    <row r="1862" ht="12.95" customHeight="1"/>
    <row r="1863" ht="12.95" customHeight="1"/>
    <row r="1864" ht="12.95" customHeight="1"/>
    <row r="1865" ht="12.95" customHeight="1"/>
    <row r="1866" ht="12.95" customHeight="1"/>
    <row r="1867" ht="12.95" customHeight="1"/>
    <row r="1868" ht="12.95" customHeight="1"/>
    <row r="1869" ht="12.95" customHeight="1"/>
    <row r="1870" ht="12.95" customHeight="1"/>
    <row r="1871" ht="12.95" customHeight="1"/>
    <row r="1872" ht="12.95" customHeight="1"/>
    <row r="1873" ht="12.95" customHeight="1"/>
    <row r="1874" ht="12.95" customHeight="1"/>
    <row r="1875" ht="12.95" customHeight="1"/>
    <row r="1876" ht="12.95" customHeight="1"/>
    <row r="1877" ht="12.95" customHeight="1"/>
    <row r="1878" ht="12.95" customHeight="1"/>
    <row r="1879" ht="12.95" customHeight="1"/>
    <row r="1880" ht="12.95" customHeight="1"/>
    <row r="1881" ht="12.95" customHeight="1"/>
    <row r="1882" ht="12.95" customHeight="1"/>
    <row r="1883" ht="12.95" customHeight="1"/>
    <row r="1884" ht="12.95" customHeight="1"/>
    <row r="1885" ht="12.95" customHeight="1"/>
    <row r="1886" ht="12.95" customHeight="1"/>
    <row r="1887" ht="12.95" customHeight="1"/>
    <row r="1888" ht="12.95" customHeight="1"/>
    <row r="1889" ht="12.95" customHeight="1"/>
    <row r="1890" ht="12.95" customHeight="1"/>
    <row r="1891" ht="12.95" customHeight="1"/>
    <row r="1893" ht="12.95" customHeight="1"/>
    <row r="1895" ht="12.95" customHeight="1"/>
    <row r="1897" ht="12.95" customHeight="1"/>
    <row r="1898" ht="12.95" customHeight="1"/>
    <row r="1899" ht="12.95" customHeight="1"/>
    <row r="1900" ht="12.95" customHeight="1"/>
    <row r="1901" ht="12.95" customHeight="1"/>
    <row r="1902" ht="12.95" customHeight="1"/>
    <row r="1903" ht="12.95" customHeight="1"/>
    <row r="1904" ht="12.95" customHeight="1"/>
    <row r="1905" ht="12.95" customHeight="1"/>
    <row r="1906" ht="12.95" customHeight="1"/>
    <row r="1907" ht="12.95" customHeight="1"/>
    <row r="1908" ht="12.95" customHeight="1"/>
    <row r="1909" ht="12.95" customHeight="1"/>
    <row r="1910" ht="12.95" customHeight="1"/>
    <row r="1911" ht="12.95" customHeight="1"/>
    <row r="1912" ht="12.95" customHeight="1"/>
    <row r="1913" ht="12.95" customHeight="1"/>
    <row r="1914" ht="12.95" customHeight="1"/>
    <row r="1915" ht="12.95" customHeight="1"/>
    <row r="1916" ht="12.95" customHeight="1"/>
    <row r="1917" ht="12.95" customHeight="1"/>
    <row r="1918" ht="12.95" customHeight="1"/>
    <row r="1919" ht="12.95" customHeight="1"/>
    <row r="1920" ht="12.95" customHeight="1"/>
    <row r="1921" ht="12.95" customHeight="1"/>
    <row r="1922" ht="12.95" customHeight="1"/>
    <row r="1923" ht="12.95" customHeight="1"/>
    <row r="1924" ht="12.95" customHeight="1"/>
    <row r="1925" ht="12.95" customHeight="1"/>
    <row r="1926" ht="12.95" customHeight="1"/>
    <row r="1927" ht="12.95" customHeight="1"/>
    <row r="1928" ht="12.95" customHeight="1"/>
    <row r="1929" ht="12.95" customHeight="1"/>
    <row r="1930" ht="12.95" customHeight="1"/>
    <row r="1931" ht="12.95" customHeight="1"/>
    <row r="1932" ht="12.95" customHeight="1"/>
    <row r="1933" ht="12.95" customHeight="1"/>
    <row r="1934" ht="12.95" customHeight="1"/>
    <row r="1935" ht="12.95" customHeight="1"/>
    <row r="1936" ht="12.95" customHeight="1"/>
    <row r="1937" ht="12.95" customHeight="1"/>
    <row r="1938" ht="12.95" customHeight="1"/>
    <row r="1939" ht="12.95" customHeight="1"/>
    <row r="1940" ht="12.95" customHeight="1"/>
    <row r="1941" ht="12.95" customHeight="1"/>
    <row r="1942" ht="12.95" customHeight="1"/>
    <row r="1943" ht="12.95" customHeight="1"/>
    <row r="1944" ht="12.95" customHeight="1"/>
  </sheetData>
  <mergeCells count="53">
    <mergeCell ref="B915:D915"/>
    <mergeCell ref="B916:D916"/>
    <mergeCell ref="B955:D955"/>
    <mergeCell ref="B956:D956"/>
    <mergeCell ref="B1104:E1104"/>
    <mergeCell ref="B1105:E1105"/>
    <mergeCell ref="C1080:E1080"/>
    <mergeCell ref="C1076:E1076"/>
    <mergeCell ref="C1064:E1064"/>
    <mergeCell ref="C1066:E1066"/>
    <mergeCell ref="C1078:E1078"/>
    <mergeCell ref="C1068:E1068"/>
    <mergeCell ref="C1070:E1070"/>
    <mergeCell ref="C1072:E1072"/>
    <mergeCell ref="C1074:E1074"/>
    <mergeCell ref="B266:D266"/>
    <mergeCell ref="B359:D359"/>
    <mergeCell ref="B360:D360"/>
    <mergeCell ref="B1051:D1051"/>
    <mergeCell ref="B1052:D1052"/>
    <mergeCell ref="B521:D521"/>
    <mergeCell ref="B522:D522"/>
    <mergeCell ref="B580:D580"/>
    <mergeCell ref="B581:D581"/>
    <mergeCell ref="B638:D638"/>
    <mergeCell ref="B639:D639"/>
    <mergeCell ref="B697:D697"/>
    <mergeCell ref="B698:D698"/>
    <mergeCell ref="B997:E997"/>
    <mergeCell ref="B998:E998"/>
    <mergeCell ref="B871:D871"/>
    <mergeCell ref="B870:D870"/>
    <mergeCell ref="B463:D463"/>
    <mergeCell ref="B464:D464"/>
    <mergeCell ref="B37:E37"/>
    <mergeCell ref="B73:E73"/>
    <mergeCell ref="B38:E38"/>
    <mergeCell ref="B74:E74"/>
    <mergeCell ref="B122:E122"/>
    <mergeCell ref="B123:E123"/>
    <mergeCell ref="B313:E313"/>
    <mergeCell ref="B314:E314"/>
    <mergeCell ref="B166:E166"/>
    <mergeCell ref="B167:E167"/>
    <mergeCell ref="B218:E218"/>
    <mergeCell ref="B219:E219"/>
    <mergeCell ref="B265:D265"/>
    <mergeCell ref="B409:D409"/>
    <mergeCell ref="B410:D410"/>
    <mergeCell ref="B757:D757"/>
    <mergeCell ref="B815:D815"/>
    <mergeCell ref="B816:D816"/>
    <mergeCell ref="B756:D756"/>
  </mergeCells>
  <pageMargins left="0.7" right="0.7" top="0.75" bottom="0.75" header="0.3" footer="0.3"/>
  <pageSetup orientation="portrait" r:id="rId1"/>
  <headerFooter>
    <oddHeader>&amp;LBills of Quantities&amp;C&amp;"-,Bold"&amp;UProposed Bomet Mother and Child Wellness Centre</oddHeader>
    <oddFooter>&amp;LGround Floor&amp;CPage &amp;P of &amp;N&amp;RSection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04"/>
  <sheetViews>
    <sheetView view="pageBreakPreview" topLeftCell="A799" zoomScaleNormal="100" zoomScaleSheetLayoutView="100" workbookViewId="0">
      <selection activeCell="C797" sqref="C797:E798"/>
    </sheetView>
  </sheetViews>
  <sheetFormatPr defaultColWidth="9.140625" defaultRowHeight="12.75"/>
  <cols>
    <col min="1" max="1" width="5.42578125" style="23" customWidth="1"/>
    <col min="2" max="2" width="46.85546875" style="23" customWidth="1"/>
    <col min="3" max="3" width="8.7109375" style="80" customWidth="1"/>
    <col min="4" max="4" width="5" style="23" bestFit="1" customWidth="1"/>
    <col min="5" max="5" width="9.28515625" style="93" customWidth="1"/>
    <col min="6" max="6" width="15.140625" style="73" customWidth="1"/>
    <col min="7" max="16384" width="9.140625" style="23"/>
  </cols>
  <sheetData>
    <row r="1" spans="1:6" s="94" customFormat="1" ht="26.25" customHeight="1">
      <c r="A1" s="123" t="s">
        <v>0</v>
      </c>
      <c r="B1" s="123" t="s">
        <v>1</v>
      </c>
      <c r="C1" s="278" t="s">
        <v>2</v>
      </c>
      <c r="D1" s="123" t="s">
        <v>3</v>
      </c>
      <c r="E1" s="95" t="s">
        <v>120</v>
      </c>
      <c r="F1" s="96" t="s">
        <v>119</v>
      </c>
    </row>
    <row r="2" spans="1:6" ht="12.95" customHeight="1">
      <c r="A2" s="7"/>
      <c r="B2" s="27" t="s">
        <v>403</v>
      </c>
      <c r="C2" s="76"/>
      <c r="D2" s="9"/>
      <c r="E2" s="76"/>
      <c r="F2" s="395"/>
    </row>
    <row r="3" spans="1:6" ht="12.95" customHeight="1">
      <c r="A3" s="7"/>
      <c r="B3" s="8"/>
      <c r="C3" s="76"/>
      <c r="D3" s="9"/>
      <c r="E3" s="76"/>
      <c r="F3" s="14"/>
    </row>
    <row r="4" spans="1:6" ht="12.95" customHeight="1">
      <c r="A4" s="7"/>
      <c r="B4" s="27" t="s">
        <v>55</v>
      </c>
      <c r="C4" s="76"/>
      <c r="D4" s="9"/>
      <c r="E4" s="76"/>
      <c r="F4" s="395"/>
    </row>
    <row r="5" spans="1:6" ht="12.95" customHeight="1">
      <c r="A5" s="7"/>
      <c r="B5" s="27" t="s">
        <v>37</v>
      </c>
      <c r="C5" s="100"/>
      <c r="D5" s="18"/>
      <c r="E5" s="76"/>
      <c r="F5" s="395"/>
    </row>
    <row r="6" spans="1:6">
      <c r="A6" s="7"/>
      <c r="B6" s="27"/>
      <c r="C6" s="100"/>
      <c r="D6" s="18"/>
      <c r="E6" s="76"/>
      <c r="F6" s="395"/>
    </row>
    <row r="7" spans="1:6" ht="27.75" customHeight="1">
      <c r="A7" s="7"/>
      <c r="B7" s="190" t="s">
        <v>346</v>
      </c>
      <c r="C7" s="100"/>
      <c r="D7" s="18"/>
      <c r="E7" s="76"/>
      <c r="F7" s="395"/>
    </row>
    <row r="8" spans="1:6" ht="12.75" customHeight="1">
      <c r="A8" s="7"/>
      <c r="B8" s="27"/>
      <c r="C8" s="100"/>
      <c r="D8" s="18"/>
      <c r="E8" s="76"/>
      <c r="F8" s="14"/>
    </row>
    <row r="9" spans="1:6" s="30" customFormat="1">
      <c r="A9" s="7" t="s">
        <v>6</v>
      </c>
      <c r="B9" s="33" t="s">
        <v>38</v>
      </c>
      <c r="C9" s="100">
        <f>'GROUND F'!C229</f>
        <v>160</v>
      </c>
      <c r="D9" s="18" t="s">
        <v>122</v>
      </c>
      <c r="E9" s="76"/>
      <c r="F9" s="425"/>
    </row>
    <row r="10" spans="1:6" s="30" customFormat="1">
      <c r="A10" s="7"/>
      <c r="B10" s="33"/>
      <c r="C10" s="100"/>
      <c r="D10" s="18"/>
      <c r="E10" s="76"/>
      <c r="F10" s="425"/>
    </row>
    <row r="11" spans="1:6" s="32" customFormat="1">
      <c r="A11" s="7" t="s">
        <v>9</v>
      </c>
      <c r="B11" s="33" t="s">
        <v>118</v>
      </c>
      <c r="C11" s="100">
        <f>'GROUND F'!C231</f>
        <v>217</v>
      </c>
      <c r="D11" s="18" t="s">
        <v>122</v>
      </c>
      <c r="E11" s="76"/>
      <c r="F11" s="425"/>
    </row>
    <row r="12" spans="1:6" s="32" customFormat="1">
      <c r="A12" s="7"/>
      <c r="B12" s="33"/>
      <c r="C12" s="100"/>
      <c r="D12" s="18"/>
      <c r="E12" s="76"/>
      <c r="F12" s="425"/>
    </row>
    <row r="13" spans="1:6" s="32" customFormat="1">
      <c r="A13" s="7" t="s">
        <v>10</v>
      </c>
      <c r="B13" s="33" t="s">
        <v>869</v>
      </c>
      <c r="C13" s="100">
        <v>36</v>
      </c>
      <c r="D13" s="18" t="s">
        <v>122</v>
      </c>
      <c r="E13" s="76"/>
      <c r="F13" s="425"/>
    </row>
    <row r="14" spans="1:6" s="32" customFormat="1">
      <c r="A14" s="7"/>
      <c r="B14" s="33"/>
      <c r="C14" s="100"/>
      <c r="D14" s="18"/>
      <c r="E14" s="76"/>
      <c r="F14" s="425"/>
    </row>
    <row r="15" spans="1:6" s="32" customFormat="1" ht="27" customHeight="1">
      <c r="A15" s="7" t="s">
        <v>11</v>
      </c>
      <c r="B15" s="33" t="s">
        <v>233</v>
      </c>
      <c r="C15" s="100">
        <f>'GROUND F'!C235</f>
        <v>3650</v>
      </c>
      <c r="D15" s="18" t="s">
        <v>121</v>
      </c>
      <c r="E15" s="76"/>
      <c r="F15" s="425"/>
    </row>
    <row r="16" spans="1:6" s="32" customFormat="1">
      <c r="A16" s="7"/>
      <c r="B16" s="33"/>
      <c r="C16" s="100"/>
      <c r="D16" s="18"/>
      <c r="E16" s="76"/>
      <c r="F16" s="425"/>
    </row>
    <row r="17" spans="1:6" s="32" customFormat="1" ht="27" customHeight="1">
      <c r="A17" s="7"/>
      <c r="B17" s="27" t="s">
        <v>1042</v>
      </c>
      <c r="C17" s="100"/>
      <c r="D17" s="18"/>
      <c r="E17" s="76"/>
      <c r="F17" s="425"/>
    </row>
    <row r="18" spans="1:6" s="32" customFormat="1" ht="12.75" customHeight="1">
      <c r="A18" s="7"/>
      <c r="B18" s="27"/>
      <c r="C18" s="100"/>
      <c r="D18" s="18"/>
      <c r="E18" s="76"/>
      <c r="F18" s="425"/>
    </row>
    <row r="19" spans="1:6" s="32" customFormat="1" ht="12.75" customHeight="1">
      <c r="A19" s="7" t="s">
        <v>12</v>
      </c>
      <c r="B19" s="33" t="str">
        <f>'GROUND F'!B239</f>
        <v>Assorted bars of T8,T10,T12,T16  &amp; T20 to R.C Litfs walls</v>
      </c>
      <c r="C19" s="100">
        <f>100*C13</f>
        <v>3600</v>
      </c>
      <c r="D19" s="18" t="s">
        <v>128</v>
      </c>
      <c r="E19" s="76"/>
      <c r="F19" s="425"/>
    </row>
    <row r="20" spans="1:6" s="32" customFormat="1" ht="12.75" customHeight="1">
      <c r="A20" s="7"/>
      <c r="B20" s="27"/>
      <c r="C20" s="100"/>
      <c r="D20" s="18"/>
      <c r="E20" s="76"/>
      <c r="F20" s="425"/>
    </row>
    <row r="21" spans="1:6" s="32" customFormat="1" ht="17.25" customHeight="1">
      <c r="A21" s="7" t="s">
        <v>13</v>
      </c>
      <c r="B21" s="33" t="s">
        <v>227</v>
      </c>
      <c r="C21" s="100">
        <f>'GROUND F'!C241</f>
        <v>27500</v>
      </c>
      <c r="D21" s="18" t="s">
        <v>128</v>
      </c>
      <c r="E21" s="76"/>
      <c r="F21" s="425"/>
    </row>
    <row r="22" spans="1:6" ht="12.95" customHeight="1">
      <c r="A22" s="7"/>
      <c r="B22" s="27"/>
      <c r="C22" s="100"/>
      <c r="D22" s="18"/>
      <c r="E22" s="76"/>
      <c r="F22" s="425"/>
    </row>
    <row r="23" spans="1:6" ht="12.95" customHeight="1">
      <c r="A23" s="7" t="s">
        <v>14</v>
      </c>
      <c r="B23" s="33" t="s">
        <v>230</v>
      </c>
      <c r="C23" s="100">
        <f>'GROUND F'!C243</f>
        <v>2900</v>
      </c>
      <c r="D23" s="18" t="s">
        <v>128</v>
      </c>
      <c r="E23" s="76"/>
      <c r="F23" s="425"/>
    </row>
    <row r="24" spans="1:6" ht="12.95" customHeight="1">
      <c r="A24" s="7"/>
      <c r="B24" s="33"/>
      <c r="C24" s="100"/>
      <c r="D24" s="18"/>
      <c r="E24" s="76"/>
      <c r="F24" s="425"/>
    </row>
    <row r="25" spans="1:6" ht="15" customHeight="1">
      <c r="A25" s="7" t="s">
        <v>15</v>
      </c>
      <c r="B25" s="33" t="s">
        <v>86</v>
      </c>
      <c r="C25" s="100">
        <f>'GROUND F'!C245</f>
        <v>8800</v>
      </c>
      <c r="D25" s="18" t="s">
        <v>128</v>
      </c>
      <c r="E25" s="76"/>
      <c r="F25" s="425"/>
    </row>
    <row r="26" spans="1:6">
      <c r="A26" s="7"/>
      <c r="B26" s="27"/>
      <c r="C26" s="100"/>
      <c r="D26" s="18"/>
      <c r="E26" s="76"/>
      <c r="F26" s="425"/>
    </row>
    <row r="27" spans="1:6" ht="12.95" customHeight="1">
      <c r="A27" s="7" t="s">
        <v>17</v>
      </c>
      <c r="B27" s="33" t="s">
        <v>79</v>
      </c>
      <c r="C27" s="100">
        <f>'GROUND F'!C247</f>
        <v>7350</v>
      </c>
      <c r="D27" s="18" t="s">
        <v>128</v>
      </c>
      <c r="E27" s="76"/>
      <c r="F27" s="425"/>
    </row>
    <row r="28" spans="1:6" ht="12.95" customHeight="1">
      <c r="A28" s="7"/>
      <c r="B28" s="33"/>
      <c r="C28" s="100"/>
      <c r="D28" s="18"/>
      <c r="E28" s="76"/>
      <c r="F28" s="425"/>
    </row>
    <row r="29" spans="1:6" ht="38.25">
      <c r="A29" s="7"/>
      <c r="B29" s="27" t="s">
        <v>130</v>
      </c>
      <c r="C29" s="100"/>
      <c r="D29" s="18"/>
      <c r="E29" s="76"/>
      <c r="F29" s="425"/>
    </row>
    <row r="30" spans="1:6" ht="25.5">
      <c r="A30" s="7" t="s">
        <v>18</v>
      </c>
      <c r="B30" s="33" t="s">
        <v>131</v>
      </c>
      <c r="C30" s="100">
        <f>'GROUND F'!C251</f>
        <v>3650</v>
      </c>
      <c r="D30" s="18" t="s">
        <v>121</v>
      </c>
      <c r="E30" s="76"/>
      <c r="F30" s="425"/>
    </row>
    <row r="31" spans="1:6">
      <c r="A31" s="7"/>
      <c r="B31" s="27" t="s">
        <v>226</v>
      </c>
      <c r="C31" s="100"/>
      <c r="D31" s="18"/>
      <c r="E31" s="76"/>
      <c r="F31" s="425"/>
    </row>
    <row r="32" spans="1:6">
      <c r="A32" s="7"/>
      <c r="B32" s="27"/>
      <c r="C32" s="76"/>
      <c r="D32" s="9"/>
      <c r="E32" s="76"/>
      <c r="F32" s="425"/>
    </row>
    <row r="33" spans="1:7">
      <c r="A33" s="7" t="s">
        <v>19</v>
      </c>
      <c r="B33" s="33" t="s">
        <v>81</v>
      </c>
      <c r="C33" s="76">
        <f>'GROUND F'!C255</f>
        <v>850</v>
      </c>
      <c r="D33" s="9" t="s">
        <v>121</v>
      </c>
      <c r="E33" s="76"/>
      <c r="F33" s="425"/>
    </row>
    <row r="34" spans="1:7">
      <c r="A34" s="7"/>
      <c r="B34" s="33"/>
      <c r="C34" s="76"/>
      <c r="D34" s="9"/>
      <c r="E34" s="76"/>
      <c r="F34" s="425"/>
    </row>
    <row r="35" spans="1:7">
      <c r="A35" s="7" t="s">
        <v>20</v>
      </c>
      <c r="B35" s="33" t="s">
        <v>111</v>
      </c>
      <c r="C35" s="76">
        <f>'GROUND F'!C257</f>
        <v>120</v>
      </c>
      <c r="D35" s="9" t="s">
        <v>121</v>
      </c>
      <c r="E35" s="76"/>
      <c r="F35" s="425"/>
    </row>
    <row r="36" spans="1:7">
      <c r="A36" s="7"/>
      <c r="B36" s="33"/>
      <c r="C36" s="76"/>
      <c r="D36" s="9"/>
      <c r="E36" s="76"/>
      <c r="F36" s="425"/>
    </row>
    <row r="37" spans="1:7">
      <c r="A37" s="7" t="s">
        <v>21</v>
      </c>
      <c r="B37" s="33" t="s">
        <v>39</v>
      </c>
      <c r="C37" s="76">
        <f>'GROUND F'!C272</f>
        <v>2160</v>
      </c>
      <c r="D37" s="9" t="s">
        <v>121</v>
      </c>
      <c r="E37" s="76"/>
      <c r="F37" s="425"/>
    </row>
    <row r="38" spans="1:7" s="30" customFormat="1">
      <c r="A38" s="7"/>
      <c r="B38" s="33"/>
      <c r="C38" s="76"/>
      <c r="D38" s="9"/>
      <c r="E38" s="76"/>
      <c r="F38" s="425"/>
    </row>
    <row r="39" spans="1:7" s="30" customFormat="1">
      <c r="A39" s="7" t="s">
        <v>32</v>
      </c>
      <c r="B39" s="33" t="s">
        <v>232</v>
      </c>
      <c r="C39" s="76">
        <f>'GROUND F'!C274</f>
        <v>3650</v>
      </c>
      <c r="D39" s="9" t="s">
        <v>121</v>
      </c>
      <c r="E39" s="76"/>
      <c r="F39" s="425"/>
    </row>
    <row r="40" spans="1:7" s="30" customFormat="1">
      <c r="A40" s="7"/>
      <c r="B40" s="33"/>
      <c r="C40" s="76"/>
      <c r="D40" s="9"/>
      <c r="E40" s="76"/>
      <c r="F40" s="425"/>
    </row>
    <row r="41" spans="1:7" ht="12.95" customHeight="1">
      <c r="A41" s="7" t="s">
        <v>756</v>
      </c>
      <c r="B41" s="33" t="s">
        <v>871</v>
      </c>
      <c r="C41" s="76">
        <v>180</v>
      </c>
      <c r="D41" s="9" t="s">
        <v>121</v>
      </c>
      <c r="E41" s="76"/>
      <c r="F41" s="425"/>
    </row>
    <row r="42" spans="1:7" ht="12.95" customHeight="1">
      <c r="A42" s="7"/>
      <c r="B42" s="33"/>
      <c r="C42" s="76"/>
      <c r="D42" s="9"/>
      <c r="E42" s="76"/>
      <c r="F42" s="425"/>
    </row>
    <row r="43" spans="1:7" ht="12.95" customHeight="1">
      <c r="A43" s="7" t="s">
        <v>757</v>
      </c>
      <c r="B43" s="17" t="s">
        <v>65</v>
      </c>
      <c r="C43" s="101">
        <f>'GROUND F'!C276</f>
        <v>450</v>
      </c>
      <c r="D43" s="9" t="s">
        <v>134</v>
      </c>
      <c r="E43" s="76"/>
      <c r="F43" s="425"/>
    </row>
    <row r="44" spans="1:7" ht="12.95" customHeight="1">
      <c r="A44" s="7"/>
      <c r="B44" s="17"/>
      <c r="C44" s="101"/>
      <c r="D44" s="9"/>
      <c r="E44" s="76"/>
      <c r="F44" s="425"/>
    </row>
    <row r="45" spans="1:7" ht="14.25" customHeight="1" thickBot="1">
      <c r="A45" s="233"/>
      <c r="B45" s="975" t="s">
        <v>231</v>
      </c>
      <c r="C45" s="975"/>
      <c r="D45" s="975"/>
      <c r="E45" s="975"/>
      <c r="F45" s="678"/>
    </row>
    <row r="46" spans="1:7" ht="12.95" customHeight="1" thickTop="1">
      <c r="A46" s="234"/>
      <c r="B46" s="976"/>
      <c r="C46" s="976"/>
      <c r="D46" s="976"/>
      <c r="E46" s="976"/>
      <c r="F46" s="398"/>
    </row>
    <row r="47" spans="1:7">
      <c r="A47" s="36"/>
      <c r="C47" s="102"/>
      <c r="D47" s="37"/>
      <c r="E47" s="80"/>
      <c r="F47" s="445"/>
    </row>
    <row r="48" spans="1:7">
      <c r="A48" s="36"/>
      <c r="C48" s="102"/>
      <c r="D48" s="37"/>
      <c r="E48" s="80"/>
      <c r="F48" s="445"/>
      <c r="G48" s="38"/>
    </row>
    <row r="49" spans="1:6">
      <c r="A49" s="46"/>
      <c r="B49" s="20"/>
      <c r="C49" s="83"/>
      <c r="D49" s="47"/>
      <c r="E49" s="83"/>
      <c r="F49" s="48"/>
    </row>
    <row r="50" spans="1:6">
      <c r="A50" s="636" t="s">
        <v>0</v>
      </c>
      <c r="B50" s="25" t="s">
        <v>1</v>
      </c>
      <c r="C50" s="84" t="s">
        <v>2</v>
      </c>
      <c r="D50" s="643" t="s">
        <v>3</v>
      </c>
      <c r="E50" s="84" t="s">
        <v>4</v>
      </c>
      <c r="F50" s="49" t="s">
        <v>5</v>
      </c>
    </row>
    <row r="51" spans="1:6">
      <c r="A51" s="111"/>
      <c r="B51" s="56"/>
      <c r="C51" s="82"/>
      <c r="D51" s="57"/>
      <c r="E51" s="82"/>
      <c r="F51" s="456"/>
    </row>
    <row r="52" spans="1:6">
      <c r="A52" s="28"/>
      <c r="B52" s="27" t="s">
        <v>59</v>
      </c>
      <c r="C52" s="77"/>
      <c r="D52" s="29"/>
      <c r="E52" s="77"/>
      <c r="F52" s="455"/>
    </row>
    <row r="53" spans="1:6">
      <c r="A53" s="28"/>
      <c r="B53" s="8"/>
      <c r="C53" s="77"/>
      <c r="D53" s="29"/>
      <c r="E53" s="77"/>
      <c r="F53" s="455"/>
    </row>
    <row r="54" spans="1:6">
      <c r="A54" s="111"/>
      <c r="B54" s="16" t="s">
        <v>42</v>
      </c>
      <c r="C54" s="77"/>
      <c r="D54" s="29"/>
      <c r="E54" s="77"/>
      <c r="F54" s="455"/>
    </row>
    <row r="55" spans="1:6">
      <c r="A55" s="111"/>
      <c r="B55" s="16"/>
      <c r="C55" s="77"/>
      <c r="D55" s="29"/>
      <c r="E55" s="77"/>
      <c r="F55" s="455"/>
    </row>
    <row r="56" spans="1:6" ht="63.75">
      <c r="A56" s="50"/>
      <c r="B56" s="190" t="s">
        <v>358</v>
      </c>
      <c r="C56" s="77"/>
      <c r="D56" s="29"/>
      <c r="E56" s="82"/>
      <c r="F56" s="456"/>
    </row>
    <row r="57" spans="1:6">
      <c r="A57" s="50"/>
      <c r="B57" s="16"/>
      <c r="C57" s="77"/>
      <c r="D57" s="29"/>
      <c r="E57" s="82"/>
      <c r="F57" s="456"/>
    </row>
    <row r="58" spans="1:6">
      <c r="A58" s="28"/>
      <c r="B58" s="15" t="s">
        <v>74</v>
      </c>
      <c r="C58" s="103"/>
      <c r="D58" s="29"/>
      <c r="E58" s="77"/>
      <c r="F58" s="455"/>
    </row>
    <row r="59" spans="1:6">
      <c r="A59" s="28"/>
      <c r="B59" s="51"/>
      <c r="C59" s="77"/>
      <c r="D59" s="29"/>
      <c r="E59" s="77"/>
      <c r="F59" s="455"/>
    </row>
    <row r="60" spans="1:6">
      <c r="A60" s="28" t="s">
        <v>6</v>
      </c>
      <c r="B60" s="17" t="s">
        <v>80</v>
      </c>
      <c r="C60" s="103">
        <f>workings!B121-800</f>
        <v>1441.6</v>
      </c>
      <c r="D60" s="29" t="s">
        <v>22</v>
      </c>
      <c r="E60" s="77"/>
      <c r="F60" s="453"/>
    </row>
    <row r="61" spans="1:6">
      <c r="A61" s="28"/>
      <c r="B61" s="17"/>
      <c r="C61" s="103"/>
      <c r="D61" s="29"/>
      <c r="E61" s="77"/>
      <c r="F61" s="455"/>
    </row>
    <row r="62" spans="1:6" s="97" customFormat="1">
      <c r="A62" s="28"/>
      <c r="B62" s="16" t="s">
        <v>73</v>
      </c>
      <c r="C62" s="103"/>
      <c r="D62" s="29"/>
      <c r="E62" s="77"/>
      <c r="F62" s="456"/>
    </row>
    <row r="63" spans="1:6">
      <c r="A63" s="28"/>
      <c r="B63" s="51"/>
      <c r="C63" s="103"/>
      <c r="D63" s="29"/>
      <c r="E63" s="77"/>
      <c r="F63" s="456"/>
    </row>
    <row r="64" spans="1:6" ht="17.25" customHeight="1">
      <c r="A64" s="28" t="s">
        <v>9</v>
      </c>
      <c r="B64" s="17" t="s">
        <v>66</v>
      </c>
      <c r="C64" s="103">
        <f>workings!E121</f>
        <v>609.6</v>
      </c>
      <c r="D64" s="29" t="s">
        <v>22</v>
      </c>
      <c r="E64" s="77"/>
      <c r="F64" s="453"/>
    </row>
    <row r="65" spans="1:6">
      <c r="A65" s="28"/>
      <c r="B65" s="17"/>
      <c r="C65" s="103"/>
      <c r="D65" s="29"/>
      <c r="E65" s="77"/>
      <c r="F65" s="455"/>
    </row>
    <row r="66" spans="1:6" s="97" customFormat="1">
      <c r="A66" s="28" t="s">
        <v>10</v>
      </c>
      <c r="B66" s="17" t="s">
        <v>249</v>
      </c>
      <c r="C66" s="103">
        <f>workings!G121</f>
        <v>4468.8</v>
      </c>
      <c r="D66" s="29" t="s">
        <v>22</v>
      </c>
      <c r="E66" s="77"/>
      <c r="F66" s="453"/>
    </row>
    <row r="67" spans="1:6">
      <c r="A67" s="28"/>
      <c r="B67" s="17"/>
      <c r="C67" s="103"/>
      <c r="D67" s="29"/>
      <c r="E67" s="77"/>
      <c r="F67" s="455"/>
    </row>
    <row r="68" spans="1:6">
      <c r="A68" s="28"/>
      <c r="B68" s="17"/>
      <c r="C68" s="103"/>
      <c r="D68" s="29"/>
      <c r="E68" s="77"/>
      <c r="F68" s="455"/>
    </row>
    <row r="69" spans="1:6">
      <c r="A69" s="28"/>
      <c r="B69" s="17"/>
      <c r="C69" s="103"/>
      <c r="D69" s="29"/>
      <c r="E69" s="77"/>
      <c r="F69" s="455"/>
    </row>
    <row r="70" spans="1:6">
      <c r="A70" s="28"/>
      <c r="B70" s="17"/>
      <c r="C70" s="103"/>
      <c r="D70" s="29"/>
      <c r="E70" s="77"/>
      <c r="F70" s="455"/>
    </row>
    <row r="71" spans="1:6">
      <c r="A71" s="28"/>
      <c r="B71" s="17"/>
      <c r="C71" s="103"/>
      <c r="D71" s="29"/>
      <c r="E71" s="77"/>
      <c r="F71" s="455"/>
    </row>
    <row r="72" spans="1:6">
      <c r="A72" s="28"/>
      <c r="B72" s="17"/>
      <c r="C72" s="103"/>
      <c r="D72" s="29"/>
      <c r="E72" s="77"/>
      <c r="F72" s="455"/>
    </row>
    <row r="73" spans="1:6">
      <c r="A73" s="28"/>
      <c r="B73" s="17"/>
      <c r="C73" s="103"/>
      <c r="D73" s="29"/>
      <c r="E73" s="77"/>
      <c r="F73" s="455"/>
    </row>
    <row r="74" spans="1:6">
      <c r="A74" s="28"/>
      <c r="B74" s="17"/>
      <c r="C74" s="103"/>
      <c r="D74" s="29"/>
      <c r="E74" s="77"/>
      <c r="F74" s="455"/>
    </row>
    <row r="75" spans="1:6">
      <c r="A75" s="28"/>
      <c r="B75" s="17"/>
      <c r="C75" s="103"/>
      <c r="D75" s="29"/>
      <c r="E75" s="77"/>
      <c r="F75" s="455"/>
    </row>
    <row r="76" spans="1:6">
      <c r="A76" s="28"/>
      <c r="B76" s="17"/>
      <c r="C76" s="103"/>
      <c r="D76" s="29"/>
      <c r="E76" s="77"/>
      <c r="F76" s="455"/>
    </row>
    <row r="77" spans="1:6">
      <c r="A77" s="28"/>
      <c r="B77" s="17"/>
      <c r="C77" s="103"/>
      <c r="D77" s="29"/>
      <c r="E77" s="77"/>
      <c r="F77" s="455"/>
    </row>
    <row r="78" spans="1:6">
      <c r="A78" s="28"/>
      <c r="B78" s="33"/>
      <c r="C78" s="105"/>
      <c r="D78" s="52"/>
      <c r="E78" s="77"/>
      <c r="F78" s="455"/>
    </row>
    <row r="79" spans="1:6">
      <c r="A79" s="28"/>
      <c r="B79" s="33"/>
      <c r="C79" s="105"/>
      <c r="D79" s="52"/>
      <c r="E79" s="77"/>
      <c r="F79" s="455"/>
    </row>
    <row r="80" spans="1:6">
      <c r="A80" s="28"/>
      <c r="B80" s="33"/>
      <c r="C80" s="105"/>
      <c r="D80" s="52"/>
      <c r="E80" s="77"/>
      <c r="F80" s="455"/>
    </row>
    <row r="81" spans="1:6">
      <c r="A81" s="28"/>
      <c r="B81" s="33"/>
      <c r="C81" s="105"/>
      <c r="D81" s="52"/>
      <c r="E81" s="77"/>
      <c r="F81" s="455"/>
    </row>
    <row r="82" spans="1:6">
      <c r="A82" s="28"/>
      <c r="B82" s="33"/>
      <c r="C82" s="105"/>
      <c r="D82" s="52"/>
      <c r="E82" s="77"/>
      <c r="F82" s="455"/>
    </row>
    <row r="83" spans="1:6">
      <c r="A83" s="28"/>
      <c r="B83" s="33"/>
      <c r="C83" s="105"/>
      <c r="D83" s="52"/>
      <c r="E83" s="77"/>
      <c r="F83" s="455"/>
    </row>
    <row r="84" spans="1:6">
      <c r="A84" s="28"/>
      <c r="B84" s="33"/>
      <c r="C84" s="105"/>
      <c r="D84" s="52"/>
      <c r="E84" s="77"/>
      <c r="F84" s="455"/>
    </row>
    <row r="85" spans="1:6" ht="14.25" customHeight="1">
      <c r="A85" s="28"/>
      <c r="B85" s="33"/>
      <c r="C85" s="105"/>
      <c r="D85" s="52"/>
      <c r="E85" s="77"/>
      <c r="F85" s="455"/>
    </row>
    <row r="86" spans="1:6" ht="12.95" customHeight="1">
      <c r="A86" s="28"/>
      <c r="B86" s="33"/>
      <c r="C86" s="105"/>
      <c r="D86" s="52"/>
      <c r="E86" s="77"/>
      <c r="F86" s="455"/>
    </row>
    <row r="87" spans="1:6" ht="15" customHeight="1">
      <c r="A87" s="28"/>
      <c r="B87" s="33"/>
      <c r="C87" s="105"/>
      <c r="D87" s="52"/>
      <c r="E87" s="77"/>
      <c r="F87" s="455"/>
    </row>
    <row r="88" spans="1:6" ht="12.95" customHeight="1">
      <c r="A88" s="28"/>
      <c r="B88" s="33"/>
      <c r="C88" s="105"/>
      <c r="D88" s="52"/>
      <c r="E88" s="77"/>
      <c r="F88" s="455"/>
    </row>
    <row r="89" spans="1:6" ht="12.95" customHeight="1">
      <c r="A89" s="28"/>
      <c r="B89" s="33"/>
      <c r="C89" s="105"/>
      <c r="D89" s="52"/>
      <c r="E89" s="77"/>
      <c r="F89" s="455"/>
    </row>
    <row r="90" spans="1:6" ht="12.95" customHeight="1">
      <c r="A90" s="28"/>
      <c r="B90" s="33"/>
      <c r="C90" s="105"/>
      <c r="D90" s="52"/>
      <c r="E90" s="77"/>
      <c r="F90" s="455"/>
    </row>
    <row r="91" spans="1:6" ht="18" customHeight="1">
      <c r="A91" s="28"/>
      <c r="B91" s="33"/>
      <c r="C91" s="105"/>
      <c r="D91" s="52"/>
      <c r="E91" s="77"/>
      <c r="F91" s="455"/>
    </row>
    <row r="92" spans="1:6">
      <c r="A92" s="7"/>
      <c r="B92" s="98"/>
      <c r="C92" s="76"/>
      <c r="D92" s="9"/>
      <c r="E92" s="76"/>
      <c r="F92" s="14"/>
    </row>
    <row r="93" spans="1:6" ht="12.95" customHeight="1">
      <c r="A93" s="7"/>
      <c r="B93" s="98"/>
      <c r="C93" s="76"/>
      <c r="D93" s="9"/>
      <c r="E93" s="76"/>
      <c r="F93" s="395"/>
    </row>
    <row r="94" spans="1:6" ht="12.95" customHeight="1">
      <c r="A94" s="5"/>
      <c r="B94" s="98"/>
      <c r="C94" s="79"/>
      <c r="D94" s="6"/>
      <c r="E94" s="79"/>
      <c r="F94" s="396"/>
    </row>
    <row r="95" spans="1:6" ht="18" customHeight="1" thickBot="1">
      <c r="A95" s="233"/>
      <c r="B95" s="949" t="s">
        <v>840</v>
      </c>
      <c r="C95" s="950"/>
      <c r="D95" s="951"/>
      <c r="E95" s="233"/>
      <c r="F95" s="678"/>
    </row>
    <row r="96" spans="1:6" ht="12.95" customHeight="1" thickTop="1">
      <c r="A96" s="234"/>
      <c r="B96" s="993"/>
      <c r="C96" s="966"/>
      <c r="D96" s="967"/>
      <c r="E96" s="234"/>
      <c r="F96" s="398"/>
    </row>
    <row r="97" spans="1:6" ht="12.95" customHeight="1">
      <c r="A97" s="36"/>
      <c r="C97" s="102"/>
      <c r="D97" s="37"/>
      <c r="E97" s="80"/>
      <c r="F97" s="445"/>
    </row>
    <row r="98" spans="1:6" ht="12.95" customHeight="1">
      <c r="A98" s="36"/>
      <c r="C98" s="102"/>
      <c r="D98" s="37"/>
      <c r="E98" s="80"/>
      <c r="F98" s="445"/>
    </row>
    <row r="99" spans="1:6" ht="12.95" customHeight="1">
      <c r="A99" s="19"/>
      <c r="B99" s="20"/>
      <c r="C99" s="74"/>
      <c r="D99" s="21"/>
      <c r="E99" s="74"/>
      <c r="F99" s="22"/>
    </row>
    <row r="100" spans="1:6" ht="12.95" customHeight="1">
      <c r="A100" s="24" t="s">
        <v>0</v>
      </c>
      <c r="B100" s="25" t="s">
        <v>1</v>
      </c>
      <c r="C100" s="75" t="s">
        <v>2</v>
      </c>
      <c r="D100" s="25" t="s">
        <v>3</v>
      </c>
      <c r="E100" s="75" t="s">
        <v>4</v>
      </c>
      <c r="F100" s="26" t="s">
        <v>5</v>
      </c>
    </row>
    <row r="101" spans="1:6" ht="12.95" customHeight="1">
      <c r="A101" s="7"/>
      <c r="B101" s="8"/>
      <c r="C101" s="76"/>
      <c r="D101" s="9"/>
      <c r="E101" s="76"/>
      <c r="F101" s="14"/>
    </row>
    <row r="102" spans="1:6" ht="12.95" customHeight="1">
      <c r="A102" s="53"/>
      <c r="B102" s="16" t="s">
        <v>36</v>
      </c>
      <c r="C102" s="76"/>
      <c r="D102" s="9"/>
      <c r="E102" s="76"/>
      <c r="F102" s="14"/>
    </row>
    <row r="103" spans="1:6" ht="12.95" customHeight="1">
      <c r="A103" s="53"/>
      <c r="B103" s="16"/>
      <c r="C103" s="76"/>
      <c r="D103" s="9"/>
      <c r="E103" s="76"/>
      <c r="F103" s="14"/>
    </row>
    <row r="104" spans="1:6">
      <c r="A104" s="7"/>
      <c r="B104" s="16" t="s">
        <v>44</v>
      </c>
      <c r="C104" s="76"/>
      <c r="D104" s="9"/>
      <c r="E104" s="76"/>
      <c r="F104" s="14"/>
    </row>
    <row r="105" spans="1:6">
      <c r="A105" s="7"/>
      <c r="B105" s="16"/>
      <c r="C105" s="76"/>
      <c r="D105" s="9"/>
      <c r="E105" s="76"/>
      <c r="F105" s="14"/>
    </row>
    <row r="106" spans="1:6" ht="18" customHeight="1">
      <c r="A106" s="7"/>
      <c r="B106" s="16" t="s">
        <v>947</v>
      </c>
      <c r="C106" s="76"/>
      <c r="D106" s="9"/>
      <c r="E106" s="76"/>
      <c r="F106" s="14"/>
    </row>
    <row r="107" spans="1:6" ht="12.95" customHeight="1">
      <c r="A107" s="7"/>
      <c r="B107" s="16"/>
      <c r="C107" s="76"/>
      <c r="D107" s="9"/>
      <c r="E107" s="76"/>
      <c r="F107" s="14"/>
    </row>
    <row r="108" spans="1:6" ht="63.75">
      <c r="A108" s="7"/>
      <c r="B108" s="267" t="s">
        <v>944</v>
      </c>
      <c r="C108" s="688"/>
      <c r="D108" s="9"/>
      <c r="E108" s="76"/>
      <c r="F108" s="425"/>
    </row>
    <row r="109" spans="1:6" ht="12.95" customHeight="1">
      <c r="A109" s="189"/>
      <c r="B109" s="172"/>
      <c r="C109" s="279"/>
      <c r="D109" s="170"/>
      <c r="E109" s="76"/>
      <c r="F109" s="14"/>
    </row>
    <row r="110" spans="1:6">
      <c r="A110" s="189" t="s">
        <v>6</v>
      </c>
      <c r="B110" s="171" t="s">
        <v>443</v>
      </c>
      <c r="C110" s="279">
        <v>2</v>
      </c>
      <c r="D110" s="170" t="s">
        <v>24</v>
      </c>
      <c r="E110" s="76"/>
      <c r="F110" s="14"/>
    </row>
    <row r="111" spans="1:6">
      <c r="A111" s="189"/>
      <c r="B111" s="171"/>
      <c r="C111" s="279"/>
      <c r="D111" s="170"/>
      <c r="E111" s="76"/>
      <c r="F111" s="14"/>
    </row>
    <row r="112" spans="1:6">
      <c r="A112" s="189" t="s">
        <v>9</v>
      </c>
      <c r="B112" s="171" t="s">
        <v>455</v>
      </c>
      <c r="C112" s="279">
        <v>1</v>
      </c>
      <c r="D112" s="170" t="s">
        <v>24</v>
      </c>
      <c r="E112" s="76"/>
      <c r="F112" s="14"/>
    </row>
    <row r="113" spans="1:6">
      <c r="A113" s="189"/>
      <c r="B113" s="171"/>
      <c r="C113" s="279"/>
      <c r="D113" s="170"/>
      <c r="E113" s="76"/>
      <c r="F113" s="14"/>
    </row>
    <row r="114" spans="1:6">
      <c r="A114" s="189" t="s">
        <v>10</v>
      </c>
      <c r="B114" s="171" t="s">
        <v>457</v>
      </c>
      <c r="C114" s="279">
        <v>5</v>
      </c>
      <c r="D114" s="170" t="s">
        <v>24</v>
      </c>
      <c r="E114" s="76"/>
      <c r="F114" s="14"/>
    </row>
    <row r="115" spans="1:6">
      <c r="A115" s="189"/>
      <c r="B115" s="171"/>
      <c r="C115" s="279"/>
      <c r="D115" s="170"/>
      <c r="E115" s="76"/>
      <c r="F115" s="14"/>
    </row>
    <row r="116" spans="1:6">
      <c r="A116" s="189" t="s">
        <v>11</v>
      </c>
      <c r="B116" s="171" t="s">
        <v>459</v>
      </c>
      <c r="C116" s="279">
        <v>2</v>
      </c>
      <c r="D116" s="170" t="s">
        <v>24</v>
      </c>
      <c r="E116" s="76"/>
      <c r="F116" s="14"/>
    </row>
    <row r="117" spans="1:6">
      <c r="A117" s="189"/>
      <c r="B117" s="171"/>
      <c r="C117" s="279"/>
      <c r="D117" s="170"/>
      <c r="E117" s="76"/>
      <c r="F117" s="14"/>
    </row>
    <row r="118" spans="1:6">
      <c r="A118" s="189" t="s">
        <v>12</v>
      </c>
      <c r="B118" s="171" t="s">
        <v>460</v>
      </c>
      <c r="C118" s="279">
        <v>118</v>
      </c>
      <c r="D118" s="170" t="s">
        <v>24</v>
      </c>
      <c r="E118" s="76"/>
      <c r="F118" s="14"/>
    </row>
    <row r="119" spans="1:6">
      <c r="A119" s="189"/>
      <c r="B119" s="171"/>
      <c r="C119" s="279"/>
      <c r="D119" s="170"/>
      <c r="E119" s="76"/>
      <c r="F119" s="14"/>
    </row>
    <row r="120" spans="1:6">
      <c r="A120" s="189" t="s">
        <v>13</v>
      </c>
      <c r="B120" s="171" t="s">
        <v>449</v>
      </c>
      <c r="C120" s="279">
        <v>1</v>
      </c>
      <c r="D120" s="170" t="s">
        <v>24</v>
      </c>
      <c r="E120" s="76"/>
      <c r="F120" s="14"/>
    </row>
    <row r="121" spans="1:6">
      <c r="A121" s="189"/>
      <c r="B121" s="171"/>
      <c r="C121" s="279"/>
      <c r="D121" s="170"/>
      <c r="E121" s="76"/>
      <c r="F121" s="14"/>
    </row>
    <row r="122" spans="1:6">
      <c r="A122" s="189" t="s">
        <v>14</v>
      </c>
      <c r="B122" s="171" t="s">
        <v>456</v>
      </c>
      <c r="C122" s="279">
        <v>7</v>
      </c>
      <c r="D122" s="170" t="s">
        <v>24</v>
      </c>
      <c r="E122" s="76"/>
      <c r="F122" s="14"/>
    </row>
    <row r="123" spans="1:6">
      <c r="A123" s="189"/>
      <c r="B123" s="171"/>
      <c r="C123" s="279"/>
      <c r="D123" s="170"/>
      <c r="E123" s="76"/>
      <c r="F123" s="14"/>
    </row>
    <row r="124" spans="1:6">
      <c r="A124" s="189" t="s">
        <v>15</v>
      </c>
      <c r="B124" s="171" t="s">
        <v>458</v>
      </c>
      <c r="C124" s="279">
        <v>5</v>
      </c>
      <c r="D124" s="170" t="s">
        <v>24</v>
      </c>
      <c r="E124" s="76"/>
      <c r="F124" s="14"/>
    </row>
    <row r="125" spans="1:6">
      <c r="A125" s="189"/>
      <c r="B125" s="171"/>
      <c r="C125" s="279"/>
      <c r="D125" s="170"/>
      <c r="E125" s="76"/>
      <c r="F125" s="14"/>
    </row>
    <row r="126" spans="1:6">
      <c r="A126" s="189" t="s">
        <v>17</v>
      </c>
      <c r="B126" s="171" t="s">
        <v>461</v>
      </c>
      <c r="C126" s="279">
        <v>20</v>
      </c>
      <c r="D126" s="170" t="s">
        <v>24</v>
      </c>
      <c r="E126" s="76"/>
      <c r="F126" s="14"/>
    </row>
    <row r="127" spans="1:6">
      <c r="A127" s="189"/>
      <c r="B127" s="171"/>
      <c r="C127" s="279"/>
      <c r="D127" s="170"/>
      <c r="E127" s="76"/>
      <c r="F127" s="14"/>
    </row>
    <row r="128" spans="1:6">
      <c r="A128" s="189" t="s">
        <v>18</v>
      </c>
      <c r="B128" s="171" t="s">
        <v>440</v>
      </c>
      <c r="C128" s="279">
        <v>2</v>
      </c>
      <c r="D128" s="170" t="s">
        <v>24</v>
      </c>
      <c r="E128" s="76"/>
      <c r="F128" s="14"/>
    </row>
    <row r="129" spans="1:6">
      <c r="A129" s="189"/>
      <c r="B129" s="171"/>
      <c r="C129" s="279"/>
      <c r="D129" s="170"/>
      <c r="E129" s="76"/>
      <c r="F129" s="14"/>
    </row>
    <row r="130" spans="1:6">
      <c r="A130" s="189" t="s">
        <v>19</v>
      </c>
      <c r="B130" s="171" t="s">
        <v>450</v>
      </c>
      <c r="C130" s="279">
        <v>9</v>
      </c>
      <c r="D130" s="170" t="s">
        <v>24</v>
      </c>
      <c r="E130" s="76"/>
      <c r="F130" s="14"/>
    </row>
    <row r="131" spans="1:6">
      <c r="A131" s="7"/>
      <c r="B131" s="16"/>
      <c r="C131" s="101"/>
      <c r="D131" s="9"/>
      <c r="E131" s="76"/>
      <c r="F131" s="14"/>
    </row>
    <row r="132" spans="1:6">
      <c r="A132" s="7" t="s">
        <v>20</v>
      </c>
      <c r="B132" s="171" t="s">
        <v>442</v>
      </c>
      <c r="C132" s="279">
        <v>5</v>
      </c>
      <c r="D132" s="170" t="s">
        <v>24</v>
      </c>
      <c r="E132" s="76"/>
      <c r="F132" s="14"/>
    </row>
    <row r="133" spans="1:6" ht="15" customHeight="1">
      <c r="A133" s="111"/>
      <c r="B133" s="56"/>
      <c r="C133" s="82"/>
      <c r="D133" s="57"/>
      <c r="E133" s="82"/>
      <c r="F133" s="14"/>
    </row>
    <row r="134" spans="1:6" ht="15" customHeight="1">
      <c r="A134" s="28" t="s">
        <v>21</v>
      </c>
      <c r="B134" s="171" t="s">
        <v>462</v>
      </c>
      <c r="C134" s="279">
        <v>2</v>
      </c>
      <c r="D134" s="170" t="s">
        <v>24</v>
      </c>
      <c r="E134" s="76"/>
      <c r="F134" s="14"/>
    </row>
    <row r="135" spans="1:6" ht="15" customHeight="1">
      <c r="A135" s="28"/>
      <c r="B135" s="55"/>
      <c r="C135" s="103"/>
      <c r="D135" s="29"/>
      <c r="E135" s="77"/>
      <c r="F135" s="14"/>
    </row>
    <row r="136" spans="1:6" ht="15" customHeight="1">
      <c r="A136" s="28" t="s">
        <v>32</v>
      </c>
      <c r="B136" s="171" t="s">
        <v>463</v>
      </c>
      <c r="C136" s="279">
        <v>5</v>
      </c>
      <c r="D136" s="170" t="s">
        <v>24</v>
      </c>
      <c r="E136" s="76"/>
      <c r="F136" s="14"/>
    </row>
    <row r="137" spans="1:6" ht="15" customHeight="1">
      <c r="A137" s="28"/>
      <c r="B137" s="17"/>
      <c r="C137" s="103"/>
      <c r="D137" s="29"/>
      <c r="E137" s="77"/>
      <c r="F137" s="14"/>
    </row>
    <row r="138" spans="1:6" ht="15" customHeight="1">
      <c r="A138" s="28" t="s">
        <v>756</v>
      </c>
      <c r="B138" s="17" t="s">
        <v>464</v>
      </c>
      <c r="C138" s="367">
        <v>2</v>
      </c>
      <c r="D138" s="29" t="s">
        <v>24</v>
      </c>
      <c r="E138" s="77"/>
      <c r="F138" s="14"/>
    </row>
    <row r="139" spans="1:6" ht="15" customHeight="1">
      <c r="A139" s="7"/>
      <c r="B139" s="17"/>
      <c r="C139" s="101"/>
      <c r="D139" s="9"/>
      <c r="E139" s="76"/>
      <c r="F139" s="14"/>
    </row>
    <row r="140" spans="1:6" ht="15" customHeight="1">
      <c r="A140" s="7"/>
      <c r="B140" s="17"/>
      <c r="C140" s="101"/>
      <c r="D140" s="9"/>
      <c r="E140" s="76"/>
      <c r="F140" s="14"/>
    </row>
    <row r="141" spans="1:6" ht="15" customHeight="1">
      <c r="A141" s="7"/>
      <c r="B141" s="17"/>
      <c r="C141" s="101"/>
      <c r="D141" s="9"/>
      <c r="E141" s="76"/>
      <c r="F141" s="14"/>
    </row>
    <row r="142" spans="1:6" ht="15" customHeight="1">
      <c r="A142" s="363"/>
      <c r="B142" s="364"/>
      <c r="C142" s="365"/>
      <c r="D142" s="366"/>
      <c r="E142" s="526"/>
      <c r="F142" s="518"/>
    </row>
    <row r="143" spans="1:6" ht="18" customHeight="1" thickBot="1">
      <c r="A143" s="233"/>
      <c r="B143" s="949" t="s">
        <v>58</v>
      </c>
      <c r="C143" s="950"/>
      <c r="D143" s="951"/>
      <c r="E143" s="233"/>
      <c r="F143" s="678"/>
    </row>
    <row r="144" spans="1:6" ht="12.95" customHeight="1" thickTop="1">
      <c r="A144" s="234"/>
      <c r="B144" s="993"/>
      <c r="C144" s="966"/>
      <c r="D144" s="967"/>
      <c r="E144" s="234"/>
      <c r="F144" s="398"/>
    </row>
    <row r="145" spans="1:6" ht="12.95" customHeight="1">
      <c r="A145" s="36"/>
      <c r="C145" s="102"/>
      <c r="D145" s="37"/>
      <c r="E145" s="80"/>
      <c r="F145" s="445"/>
    </row>
    <row r="146" spans="1:6" ht="12.95" customHeight="1">
      <c r="A146" s="36"/>
      <c r="C146" s="102"/>
      <c r="D146" s="37"/>
      <c r="E146" s="80"/>
      <c r="F146" s="445"/>
    </row>
    <row r="147" spans="1:6" ht="12.95" customHeight="1">
      <c r="A147" s="19"/>
      <c r="B147" s="20"/>
      <c r="C147" s="74"/>
      <c r="D147" s="21"/>
      <c r="E147" s="74"/>
      <c r="F147" s="22"/>
    </row>
    <row r="148" spans="1:6" ht="12.95" customHeight="1">
      <c r="A148" s="24" t="s">
        <v>0</v>
      </c>
      <c r="B148" s="25" t="s">
        <v>1</v>
      </c>
      <c r="C148" s="75" t="s">
        <v>2</v>
      </c>
      <c r="D148" s="25" t="s">
        <v>3</v>
      </c>
      <c r="E148" s="75" t="s">
        <v>4</v>
      </c>
      <c r="F148" s="26" t="s">
        <v>5</v>
      </c>
    </row>
    <row r="149" spans="1:6" s="32" customFormat="1" ht="12.95" customHeight="1">
      <c r="A149" s="53"/>
      <c r="B149" s="56"/>
      <c r="C149" s="85"/>
      <c r="D149" s="56"/>
      <c r="E149" s="85"/>
      <c r="F149" s="395"/>
    </row>
    <row r="150" spans="1:6" s="32" customFormat="1" ht="12.95" customHeight="1">
      <c r="A150" s="53"/>
      <c r="B150" s="527" t="s">
        <v>841</v>
      </c>
      <c r="C150" s="85"/>
      <c r="D150" s="56"/>
      <c r="E150" s="85"/>
      <c r="F150" s="395"/>
    </row>
    <row r="151" spans="1:6" s="32" customFormat="1" ht="12.95" customHeight="1">
      <c r="A151" s="7"/>
      <c r="B151" s="8"/>
      <c r="C151" s="76"/>
      <c r="D151" s="9"/>
      <c r="E151" s="76"/>
      <c r="F151" s="14"/>
    </row>
    <row r="152" spans="1:6" s="32" customFormat="1" ht="12.95" customHeight="1">
      <c r="A152" s="189"/>
      <c r="B152" s="40" t="s">
        <v>45</v>
      </c>
      <c r="C152" s="191"/>
      <c r="D152" s="192"/>
      <c r="E152" s="457"/>
      <c r="F152" s="434"/>
    </row>
    <row r="153" spans="1:6" s="32" customFormat="1" ht="12.95" customHeight="1">
      <c r="A153" s="189"/>
      <c r="B153" s="40"/>
      <c r="C153" s="191"/>
      <c r="D153" s="192"/>
      <c r="E153" s="457"/>
      <c r="F153" s="434"/>
    </row>
    <row r="154" spans="1:6" s="32" customFormat="1" ht="12.95" customHeight="1">
      <c r="A154" s="189"/>
      <c r="B154" s="40" t="s">
        <v>950</v>
      </c>
      <c r="C154" s="191"/>
      <c r="D154" s="192"/>
      <c r="E154" s="457"/>
      <c r="F154" s="434"/>
    </row>
    <row r="155" spans="1:6" s="32" customFormat="1" ht="12.95" customHeight="1">
      <c r="A155" s="458"/>
      <c r="B155" s="267"/>
      <c r="C155" s="460"/>
      <c r="D155" s="78"/>
      <c r="E155" s="461"/>
      <c r="F155" s="14"/>
    </row>
    <row r="156" spans="1:6" s="32" customFormat="1" ht="63.75">
      <c r="A156" s="458"/>
      <c r="B156" s="267" t="s">
        <v>748</v>
      </c>
      <c r="C156" s="460"/>
      <c r="D156" s="78"/>
      <c r="E156" s="461"/>
      <c r="F156" s="14"/>
    </row>
    <row r="157" spans="1:6" s="32" customFormat="1" ht="12.95" customHeight="1">
      <c r="A157" s="458"/>
      <c r="B157" s="265"/>
      <c r="C157" s="460"/>
      <c r="D157" s="78"/>
      <c r="E157" s="461"/>
      <c r="F157" s="14"/>
    </row>
    <row r="158" spans="1:6" s="32" customFormat="1" ht="12.95" customHeight="1">
      <c r="A158" s="458" t="s">
        <v>6</v>
      </c>
      <c r="B158" s="459" t="s">
        <v>625</v>
      </c>
      <c r="C158" s="460">
        <v>2</v>
      </c>
      <c r="D158" s="78" t="s">
        <v>24</v>
      </c>
      <c r="E158" s="461"/>
      <c r="F158" s="14"/>
    </row>
    <row r="159" spans="1:6" s="32" customFormat="1" ht="12.95" customHeight="1">
      <c r="A159" s="458"/>
      <c r="B159" s="459"/>
      <c r="C159" s="460"/>
      <c r="D159" s="78"/>
      <c r="E159" s="461"/>
      <c r="F159" s="14"/>
    </row>
    <row r="160" spans="1:6" s="32" customFormat="1" ht="12.95" customHeight="1">
      <c r="A160" s="458" t="s">
        <v>9</v>
      </c>
      <c r="B160" s="459" t="s">
        <v>627</v>
      </c>
      <c r="C160" s="460">
        <v>1</v>
      </c>
      <c r="D160" s="78" t="s">
        <v>24</v>
      </c>
      <c r="E160" s="461"/>
      <c r="F160" s="14"/>
    </row>
    <row r="161" spans="1:6" s="32" customFormat="1" ht="12.95" customHeight="1">
      <c r="A161" s="458"/>
      <c r="B161" s="459"/>
      <c r="C161" s="460"/>
      <c r="D161" s="78"/>
      <c r="E161" s="461"/>
      <c r="F161" s="14"/>
    </row>
    <row r="162" spans="1:6" s="32" customFormat="1">
      <c r="A162" s="458" t="s">
        <v>10</v>
      </c>
      <c r="B162" s="459" t="s">
        <v>626</v>
      </c>
      <c r="C162" s="460">
        <v>2</v>
      </c>
      <c r="D162" s="78" t="s">
        <v>24</v>
      </c>
      <c r="E162" s="461"/>
      <c r="F162" s="14"/>
    </row>
    <row r="163" spans="1:6" s="32" customFormat="1">
      <c r="A163" s="458"/>
      <c r="B163" s="459"/>
      <c r="C163" s="460"/>
      <c r="D163" s="78"/>
      <c r="E163" s="461"/>
      <c r="F163" s="14"/>
    </row>
    <row r="164" spans="1:6" s="32" customFormat="1">
      <c r="A164" s="458" t="s">
        <v>11</v>
      </c>
      <c r="B164" s="459" t="s">
        <v>483</v>
      </c>
      <c r="C164" s="460">
        <v>1</v>
      </c>
      <c r="D164" s="78" t="s">
        <v>24</v>
      </c>
      <c r="E164" s="461"/>
      <c r="F164" s="14"/>
    </row>
    <row r="165" spans="1:6" s="32" customFormat="1">
      <c r="A165" s="458"/>
      <c r="B165" s="459"/>
      <c r="C165" s="460"/>
      <c r="D165" s="78"/>
      <c r="E165" s="461"/>
      <c r="F165" s="14"/>
    </row>
    <row r="166" spans="1:6" s="32" customFormat="1">
      <c r="A166" s="458" t="s">
        <v>12</v>
      </c>
      <c r="B166" s="459" t="s">
        <v>628</v>
      </c>
      <c r="C166" s="460">
        <v>4</v>
      </c>
      <c r="D166" s="78" t="s">
        <v>24</v>
      </c>
      <c r="E166" s="461"/>
      <c r="F166" s="14"/>
    </row>
    <row r="167" spans="1:6" s="32" customFormat="1">
      <c r="A167" s="458"/>
      <c r="B167" s="459"/>
      <c r="C167" s="460"/>
      <c r="D167" s="78"/>
      <c r="E167" s="461"/>
      <c r="F167" s="14"/>
    </row>
    <row r="168" spans="1:6" s="32" customFormat="1">
      <c r="A168" s="458" t="s">
        <v>13</v>
      </c>
      <c r="B168" s="459" t="s">
        <v>629</v>
      </c>
      <c r="C168" s="460">
        <v>2</v>
      </c>
      <c r="D168" s="78" t="s">
        <v>24</v>
      </c>
      <c r="E168" s="461"/>
      <c r="F168" s="14"/>
    </row>
    <row r="169" spans="1:6" s="32" customFormat="1">
      <c r="A169" s="458"/>
      <c r="B169" s="459"/>
      <c r="C169" s="460"/>
      <c r="D169" s="78"/>
      <c r="E169" s="461"/>
      <c r="F169" s="14"/>
    </row>
    <row r="170" spans="1:6" s="32" customFormat="1">
      <c r="A170" s="458" t="s">
        <v>14</v>
      </c>
      <c r="B170" s="459" t="s">
        <v>630</v>
      </c>
      <c r="C170" s="460">
        <v>2</v>
      </c>
      <c r="D170" s="78" t="s">
        <v>24</v>
      </c>
      <c r="E170" s="461"/>
      <c r="F170" s="14"/>
    </row>
    <row r="171" spans="1:6" s="32" customFormat="1">
      <c r="A171" s="7"/>
      <c r="B171" s="11"/>
      <c r="C171" s="101"/>
      <c r="D171" s="9"/>
      <c r="E171" s="76"/>
      <c r="F171" s="14"/>
    </row>
    <row r="172" spans="1:6" s="32" customFormat="1">
      <c r="A172" s="7" t="s">
        <v>15</v>
      </c>
      <c r="B172" s="459" t="s">
        <v>631</v>
      </c>
      <c r="C172" s="460">
        <v>2</v>
      </c>
      <c r="D172" s="78" t="s">
        <v>24</v>
      </c>
      <c r="E172" s="461"/>
      <c r="F172" s="14"/>
    </row>
    <row r="173" spans="1:6" s="32" customFormat="1">
      <c r="A173" s="7"/>
      <c r="B173" s="459"/>
      <c r="C173" s="460"/>
      <c r="D173" s="78"/>
      <c r="E173" s="461"/>
      <c r="F173" s="14"/>
    </row>
    <row r="174" spans="1:6" s="32" customFormat="1">
      <c r="A174" s="7" t="s">
        <v>17</v>
      </c>
      <c r="B174" s="459" t="s">
        <v>632</v>
      </c>
      <c r="C174" s="460">
        <v>2</v>
      </c>
      <c r="D174" s="78" t="s">
        <v>24</v>
      </c>
      <c r="E174" s="461"/>
      <c r="F174" s="14"/>
    </row>
    <row r="175" spans="1:6" s="32" customFormat="1">
      <c r="A175" s="7"/>
      <c r="B175" s="459"/>
      <c r="C175" s="460"/>
      <c r="D175" s="78"/>
      <c r="E175" s="461"/>
      <c r="F175" s="14"/>
    </row>
    <row r="176" spans="1:6" s="32" customFormat="1">
      <c r="A176" s="7" t="s">
        <v>18</v>
      </c>
      <c r="B176" s="459" t="s">
        <v>633</v>
      </c>
      <c r="C176" s="460">
        <v>2</v>
      </c>
      <c r="D176" s="78" t="s">
        <v>24</v>
      </c>
      <c r="E176" s="461"/>
      <c r="F176" s="14"/>
    </row>
    <row r="177" spans="1:6" s="32" customFormat="1">
      <c r="A177" s="7"/>
      <c r="B177" s="459"/>
      <c r="C177" s="460"/>
      <c r="D177" s="78"/>
      <c r="E177" s="461"/>
      <c r="F177" s="14"/>
    </row>
    <row r="178" spans="1:6" s="32" customFormat="1">
      <c r="A178" s="7" t="s">
        <v>20</v>
      </c>
      <c r="B178" s="459" t="s">
        <v>634</v>
      </c>
      <c r="C178" s="460">
        <v>1</v>
      </c>
      <c r="D178" s="78" t="s">
        <v>24</v>
      </c>
      <c r="E178" s="461"/>
      <c r="F178" s="14"/>
    </row>
    <row r="179" spans="1:6" s="32" customFormat="1">
      <c r="A179" s="458"/>
      <c r="B179" s="459"/>
      <c r="C179" s="460"/>
      <c r="D179" s="78"/>
      <c r="E179" s="461"/>
      <c r="F179" s="14"/>
    </row>
    <row r="180" spans="1:6" s="32" customFormat="1">
      <c r="A180" s="7" t="s">
        <v>21</v>
      </c>
      <c r="B180" s="459" t="s">
        <v>635</v>
      </c>
      <c r="C180" s="460">
        <v>2</v>
      </c>
      <c r="D180" s="78" t="s">
        <v>24</v>
      </c>
      <c r="E180" s="461"/>
      <c r="F180" s="14"/>
    </row>
    <row r="181" spans="1:6" s="32" customFormat="1">
      <c r="A181" s="7"/>
      <c r="B181" s="459"/>
      <c r="C181" s="460"/>
      <c r="D181" s="78"/>
      <c r="E181" s="461"/>
      <c r="F181" s="14"/>
    </row>
    <row r="182" spans="1:6" s="32" customFormat="1">
      <c r="A182" s="7" t="s">
        <v>32</v>
      </c>
      <c r="B182" s="459" t="s">
        <v>636</v>
      </c>
      <c r="C182" s="460">
        <v>1</v>
      </c>
      <c r="D182" s="78" t="s">
        <v>24</v>
      </c>
      <c r="E182" s="461"/>
      <c r="F182" s="14"/>
    </row>
    <row r="183" spans="1:6" s="32" customFormat="1">
      <c r="A183" s="458"/>
      <c r="B183" s="459"/>
      <c r="C183" s="460"/>
      <c r="D183" s="78"/>
      <c r="E183" s="461"/>
      <c r="F183" s="14"/>
    </row>
    <row r="184" spans="1:6" s="32" customFormat="1" ht="12.95" customHeight="1">
      <c r="A184" s="7" t="s">
        <v>756</v>
      </c>
      <c r="B184" s="459" t="s">
        <v>637</v>
      </c>
      <c r="C184" s="460">
        <v>1</v>
      </c>
      <c r="D184" s="78" t="s">
        <v>24</v>
      </c>
      <c r="E184" s="461"/>
      <c r="F184" s="14"/>
    </row>
    <row r="185" spans="1:6" s="32" customFormat="1" ht="12.95" customHeight="1">
      <c r="A185" s="7"/>
      <c r="B185" s="459"/>
      <c r="C185" s="460"/>
      <c r="D185" s="78"/>
      <c r="E185" s="461"/>
      <c r="F185" s="14"/>
    </row>
    <row r="186" spans="1:6" s="32" customFormat="1" ht="12.95" customHeight="1">
      <c r="A186" s="7" t="s">
        <v>757</v>
      </c>
      <c r="B186" s="459" t="s">
        <v>638</v>
      </c>
      <c r="C186" s="460">
        <v>1</v>
      </c>
      <c r="D186" s="78" t="s">
        <v>24</v>
      </c>
      <c r="E186" s="461"/>
      <c r="F186" s="14"/>
    </row>
    <row r="187" spans="1:6" s="32" customFormat="1" ht="12.95" customHeight="1">
      <c r="A187" s="7"/>
      <c r="B187" s="459"/>
      <c r="C187" s="460"/>
      <c r="D187" s="78"/>
      <c r="E187" s="461"/>
      <c r="F187" s="14"/>
    </row>
    <row r="188" spans="1:6" s="32" customFormat="1" ht="12.95" customHeight="1">
      <c r="A188" s="7" t="s">
        <v>758</v>
      </c>
      <c r="B188" s="459" t="s">
        <v>639</v>
      </c>
      <c r="C188" s="460">
        <v>1</v>
      </c>
      <c r="D188" s="78" t="s">
        <v>24</v>
      </c>
      <c r="E188" s="461"/>
      <c r="F188" s="14"/>
    </row>
    <row r="189" spans="1:6" s="32" customFormat="1" ht="12.95" customHeight="1">
      <c r="A189" s="7"/>
      <c r="B189" s="11"/>
      <c r="C189" s="101"/>
      <c r="D189" s="9"/>
      <c r="E189" s="76"/>
      <c r="F189" s="14"/>
    </row>
    <row r="190" spans="1:6" s="32" customFormat="1" ht="12.95" customHeight="1">
      <c r="A190" s="7" t="s">
        <v>759</v>
      </c>
      <c r="B190" s="459" t="s">
        <v>640</v>
      </c>
      <c r="C190" s="460">
        <v>1</v>
      </c>
      <c r="D190" s="78" t="s">
        <v>24</v>
      </c>
      <c r="E190" s="461"/>
      <c r="F190" s="14"/>
    </row>
    <row r="191" spans="1:6" s="32" customFormat="1" ht="12.95" customHeight="1">
      <c r="A191" s="7"/>
      <c r="B191" s="459"/>
      <c r="C191" s="460"/>
      <c r="D191" s="78"/>
      <c r="E191" s="461"/>
      <c r="F191" s="14"/>
    </row>
    <row r="192" spans="1:6">
      <c r="A192" s="8"/>
      <c r="B192" s="8"/>
      <c r="C192" s="76"/>
      <c r="D192" s="8"/>
      <c r="E192" s="170"/>
      <c r="F192" s="446"/>
    </row>
    <row r="193" spans="1:6" s="32" customFormat="1" ht="12.95" customHeight="1">
      <c r="A193" s="458"/>
      <c r="B193" s="159"/>
      <c r="C193" s="460"/>
      <c r="D193" s="78"/>
      <c r="E193" s="461"/>
      <c r="F193" s="14"/>
    </row>
    <row r="194" spans="1:6" s="32" customFormat="1" ht="13.5" thickBot="1">
      <c r="A194" s="462"/>
      <c r="B194" s="931" t="s">
        <v>126</v>
      </c>
      <c r="C194" s="932"/>
      <c r="D194" s="933"/>
      <c r="E194" s="463"/>
      <c r="F194" s="668"/>
    </row>
    <row r="195" spans="1:6" s="32" customFormat="1" ht="12.95" customHeight="1" thickTop="1">
      <c r="A195" s="464"/>
      <c r="B195" s="934"/>
      <c r="C195" s="935"/>
      <c r="D195" s="936"/>
      <c r="E195" s="465"/>
      <c r="F195" s="26"/>
    </row>
    <row r="196" spans="1:6" s="32" customFormat="1" ht="12.95" customHeight="1">
      <c r="A196" s="466"/>
      <c r="B196" s="467"/>
      <c r="C196" s="468"/>
      <c r="D196" s="174"/>
      <c r="E196" s="469"/>
      <c r="F196" s="445"/>
    </row>
    <row r="197" spans="1:6" s="32" customFormat="1" ht="12.95" customHeight="1">
      <c r="A197" s="466"/>
      <c r="B197" s="467"/>
      <c r="C197" s="470"/>
      <c r="D197" s="174"/>
      <c r="E197" s="469"/>
      <c r="F197" s="445"/>
    </row>
    <row r="198" spans="1:6" s="32" customFormat="1" ht="12.95" customHeight="1">
      <c r="A198" s="19"/>
      <c r="B198" s="20"/>
      <c r="C198" s="74"/>
      <c r="D198" s="21"/>
      <c r="E198" s="74"/>
      <c r="F198" s="22"/>
    </row>
    <row r="199" spans="1:6" s="32" customFormat="1" ht="12.95" customHeight="1">
      <c r="A199" s="24" t="s">
        <v>0</v>
      </c>
      <c r="B199" s="25" t="s">
        <v>1</v>
      </c>
      <c r="C199" s="75" t="s">
        <v>2</v>
      </c>
      <c r="D199" s="25" t="s">
        <v>3</v>
      </c>
      <c r="E199" s="75" t="s">
        <v>4</v>
      </c>
      <c r="F199" s="26" t="s">
        <v>5</v>
      </c>
    </row>
    <row r="200" spans="1:6" s="32" customFormat="1" ht="12.95" customHeight="1">
      <c r="A200" s="458"/>
      <c r="B200" s="459"/>
      <c r="C200" s="460"/>
      <c r="D200" s="78"/>
      <c r="E200" s="461"/>
      <c r="F200" s="14"/>
    </row>
    <row r="201" spans="1:6" s="32" customFormat="1" ht="12.95" customHeight="1">
      <c r="A201" s="458"/>
      <c r="B201" s="267" t="s">
        <v>650</v>
      </c>
      <c r="C201" s="460"/>
      <c r="D201" s="78"/>
      <c r="E201" s="461"/>
      <c r="F201" s="14"/>
    </row>
    <row r="202" spans="1:6" s="32" customFormat="1" ht="12.95" customHeight="1">
      <c r="A202" s="458"/>
      <c r="B202" s="267"/>
      <c r="C202" s="460"/>
      <c r="D202" s="78"/>
      <c r="E202" s="461"/>
      <c r="F202" s="14"/>
    </row>
    <row r="203" spans="1:6" s="32" customFormat="1" ht="12.95" customHeight="1">
      <c r="A203" s="7" t="s">
        <v>6</v>
      </c>
      <c r="B203" s="459" t="s">
        <v>641</v>
      </c>
      <c r="C203" s="460">
        <v>2</v>
      </c>
      <c r="D203" s="78" t="s">
        <v>24</v>
      </c>
      <c r="E203" s="461"/>
      <c r="F203" s="14"/>
    </row>
    <row r="204" spans="1:6" s="32" customFormat="1" ht="12.95" customHeight="1">
      <c r="A204" s="7"/>
      <c r="B204" s="459"/>
      <c r="C204" s="460"/>
      <c r="D204" s="78"/>
      <c r="E204" s="461"/>
      <c r="F204" s="14"/>
    </row>
    <row r="205" spans="1:6" s="32" customFormat="1" ht="12.95" customHeight="1">
      <c r="A205" s="7" t="s">
        <v>9</v>
      </c>
      <c r="B205" s="459" t="s">
        <v>642</v>
      </c>
      <c r="C205" s="460">
        <v>2</v>
      </c>
      <c r="D205" s="78" t="s">
        <v>24</v>
      </c>
      <c r="E205" s="461"/>
      <c r="F205" s="14"/>
    </row>
    <row r="206" spans="1:6" s="32" customFormat="1" ht="12.95" customHeight="1">
      <c r="A206" s="7"/>
      <c r="B206" s="459"/>
      <c r="C206" s="460"/>
      <c r="D206" s="78"/>
      <c r="E206" s="461"/>
      <c r="F206" s="14"/>
    </row>
    <row r="207" spans="1:6" s="32" customFormat="1" ht="12.95" customHeight="1">
      <c r="A207" s="7" t="s">
        <v>10</v>
      </c>
      <c r="B207" s="459" t="s">
        <v>643</v>
      </c>
      <c r="C207" s="460">
        <v>2</v>
      </c>
      <c r="D207" s="78" t="s">
        <v>24</v>
      </c>
      <c r="E207" s="461"/>
      <c r="F207" s="14"/>
    </row>
    <row r="208" spans="1:6" s="32" customFormat="1" ht="12.95" customHeight="1">
      <c r="A208" s="7"/>
      <c r="B208" s="459"/>
      <c r="C208" s="460"/>
      <c r="D208" s="78"/>
      <c r="E208" s="461"/>
      <c r="F208" s="14"/>
    </row>
    <row r="209" spans="1:6" s="32" customFormat="1" ht="12.95" customHeight="1">
      <c r="A209" s="7" t="s">
        <v>11</v>
      </c>
      <c r="B209" s="459" t="s">
        <v>644</v>
      </c>
      <c r="C209" s="460">
        <v>5</v>
      </c>
      <c r="D209" s="78" t="s">
        <v>24</v>
      </c>
      <c r="E209" s="461"/>
      <c r="F209" s="14"/>
    </row>
    <row r="210" spans="1:6" s="32" customFormat="1" ht="12.95" customHeight="1">
      <c r="A210" s="7"/>
      <c r="B210" s="459"/>
      <c r="C210" s="460"/>
      <c r="D210" s="78"/>
      <c r="E210" s="461"/>
      <c r="F210" s="14"/>
    </row>
    <row r="211" spans="1:6" s="32" customFormat="1" ht="12.95" customHeight="1">
      <c r="A211" s="7" t="s">
        <v>12</v>
      </c>
      <c r="B211" s="459" t="s">
        <v>645</v>
      </c>
      <c r="C211" s="460">
        <v>5</v>
      </c>
      <c r="D211" s="78" t="s">
        <v>24</v>
      </c>
      <c r="E211" s="461"/>
      <c r="F211" s="14"/>
    </row>
    <row r="212" spans="1:6" s="32" customFormat="1" ht="12.95" customHeight="1">
      <c r="A212" s="7"/>
      <c r="B212" s="459"/>
      <c r="C212" s="460"/>
      <c r="D212" s="78"/>
      <c r="E212" s="461"/>
      <c r="F212" s="14"/>
    </row>
    <row r="213" spans="1:6" s="32" customFormat="1" ht="12.95" customHeight="1">
      <c r="A213" s="7" t="s">
        <v>13</v>
      </c>
      <c r="B213" s="459" t="s">
        <v>646</v>
      </c>
      <c r="C213" s="460">
        <v>2</v>
      </c>
      <c r="D213" s="78" t="s">
        <v>24</v>
      </c>
      <c r="E213" s="461"/>
      <c r="F213" s="14"/>
    </row>
    <row r="214" spans="1:6" s="32" customFormat="1" ht="12.95" customHeight="1">
      <c r="A214" s="7"/>
      <c r="B214" s="459"/>
      <c r="C214" s="460"/>
      <c r="D214" s="78"/>
      <c r="E214" s="461"/>
      <c r="F214" s="14"/>
    </row>
    <row r="215" spans="1:6" s="32" customFormat="1" ht="12.95" customHeight="1">
      <c r="A215" s="7" t="s">
        <v>14</v>
      </c>
      <c r="B215" s="459" t="s">
        <v>647</v>
      </c>
      <c r="C215" s="460">
        <v>4</v>
      </c>
      <c r="D215" s="78" t="s">
        <v>24</v>
      </c>
      <c r="E215" s="461"/>
      <c r="F215" s="14"/>
    </row>
    <row r="216" spans="1:6" s="32" customFormat="1" ht="12.95" customHeight="1">
      <c r="A216" s="7"/>
      <c r="B216" s="459"/>
      <c r="C216" s="460"/>
      <c r="D216" s="78"/>
      <c r="E216" s="461"/>
      <c r="F216" s="14"/>
    </row>
    <row r="217" spans="1:6" s="32" customFormat="1" ht="12.95" customHeight="1">
      <c r="A217" s="7" t="s">
        <v>15</v>
      </c>
      <c r="B217" s="459" t="s">
        <v>648</v>
      </c>
      <c r="C217" s="460">
        <v>5</v>
      </c>
      <c r="D217" s="78" t="s">
        <v>24</v>
      </c>
      <c r="E217" s="461"/>
      <c r="F217" s="14"/>
    </row>
    <row r="218" spans="1:6" s="32" customFormat="1" ht="12.95" customHeight="1">
      <c r="A218" s="7"/>
      <c r="B218" s="459"/>
      <c r="C218" s="460"/>
      <c r="D218" s="78"/>
      <c r="E218" s="461"/>
      <c r="F218" s="14"/>
    </row>
    <row r="219" spans="1:6" s="32" customFormat="1" ht="12.95" customHeight="1">
      <c r="A219" s="7" t="s">
        <v>17</v>
      </c>
      <c r="B219" s="459" t="s">
        <v>649</v>
      </c>
      <c r="C219" s="460">
        <v>2</v>
      </c>
      <c r="D219" s="78" t="s">
        <v>24</v>
      </c>
      <c r="E219" s="461"/>
      <c r="F219" s="14"/>
    </row>
    <row r="220" spans="1:6" s="32" customFormat="1" ht="12.95" customHeight="1">
      <c r="A220" s="7"/>
      <c r="B220" s="11"/>
      <c r="C220" s="101"/>
      <c r="D220" s="9"/>
      <c r="E220" s="76"/>
      <c r="F220" s="14"/>
    </row>
    <row r="221" spans="1:6" s="32" customFormat="1" ht="12.95" customHeight="1">
      <c r="A221" s="7" t="s">
        <v>18</v>
      </c>
      <c r="B221" s="459" t="s">
        <v>651</v>
      </c>
      <c r="C221" s="460">
        <v>11</v>
      </c>
      <c r="D221" s="78" t="s">
        <v>24</v>
      </c>
      <c r="E221" s="461"/>
      <c r="F221" s="14"/>
    </row>
    <row r="222" spans="1:6" s="32" customFormat="1" ht="12.95" customHeight="1">
      <c r="A222" s="7"/>
      <c r="B222" s="459"/>
      <c r="C222" s="460"/>
      <c r="D222" s="78"/>
      <c r="E222" s="461"/>
      <c r="F222" s="14"/>
    </row>
    <row r="223" spans="1:6" s="32" customFormat="1" ht="12.95" customHeight="1">
      <c r="A223" s="7" t="s">
        <v>20</v>
      </c>
      <c r="B223" s="459" t="s">
        <v>652</v>
      </c>
      <c r="C223" s="460">
        <v>2</v>
      </c>
      <c r="D223" s="78" t="s">
        <v>24</v>
      </c>
      <c r="E223" s="461"/>
      <c r="F223" s="14"/>
    </row>
    <row r="224" spans="1:6" s="32" customFormat="1" ht="12.95" customHeight="1">
      <c r="A224" s="7"/>
      <c r="B224" s="459"/>
      <c r="C224" s="460"/>
      <c r="D224" s="78"/>
      <c r="E224" s="461"/>
      <c r="F224" s="14"/>
    </row>
    <row r="225" spans="1:6" s="32" customFormat="1" ht="12.95" customHeight="1">
      <c r="A225" s="7" t="s">
        <v>21</v>
      </c>
      <c r="B225" s="459" t="s">
        <v>484</v>
      </c>
      <c r="C225" s="460">
        <v>2</v>
      </c>
      <c r="D225" s="78" t="s">
        <v>24</v>
      </c>
      <c r="E225" s="461"/>
      <c r="F225" s="14"/>
    </row>
    <row r="226" spans="1:6" s="32" customFormat="1" ht="12.95" customHeight="1">
      <c r="A226" s="7"/>
      <c r="B226" s="459"/>
      <c r="C226" s="460"/>
      <c r="D226" s="78"/>
      <c r="E226" s="461"/>
      <c r="F226" s="14"/>
    </row>
    <row r="227" spans="1:6" s="32" customFormat="1" ht="12.95" customHeight="1">
      <c r="A227" s="7" t="s">
        <v>32</v>
      </c>
      <c r="B227" s="459" t="s">
        <v>653</v>
      </c>
      <c r="C227" s="460">
        <v>6</v>
      </c>
      <c r="D227" s="78" t="s">
        <v>24</v>
      </c>
      <c r="E227" s="461"/>
      <c r="F227" s="14"/>
    </row>
    <row r="228" spans="1:6" s="32" customFormat="1" ht="12.95" customHeight="1">
      <c r="A228" s="7"/>
      <c r="B228" s="11"/>
      <c r="C228" s="101"/>
      <c r="D228" s="9"/>
      <c r="E228" s="76"/>
      <c r="F228" s="14"/>
    </row>
    <row r="229" spans="1:6" s="32" customFormat="1" ht="12.95" customHeight="1">
      <c r="A229" s="7" t="s">
        <v>756</v>
      </c>
      <c r="B229" s="459" t="s">
        <v>654</v>
      </c>
      <c r="C229" s="460">
        <v>9</v>
      </c>
      <c r="D229" s="78" t="s">
        <v>24</v>
      </c>
      <c r="E229" s="461"/>
      <c r="F229" s="14"/>
    </row>
    <row r="230" spans="1:6" s="32" customFormat="1" ht="12.95" customHeight="1">
      <c r="A230" s="7"/>
      <c r="B230" s="459"/>
      <c r="C230" s="460"/>
      <c r="D230" s="78"/>
      <c r="E230" s="461"/>
      <c r="F230" s="14"/>
    </row>
    <row r="231" spans="1:6" s="32" customFormat="1" ht="12.95" customHeight="1">
      <c r="A231" s="7" t="s">
        <v>757</v>
      </c>
      <c r="B231" s="459" t="s">
        <v>655</v>
      </c>
      <c r="C231" s="460">
        <v>8</v>
      </c>
      <c r="D231" s="78" t="s">
        <v>24</v>
      </c>
      <c r="E231" s="461"/>
      <c r="F231" s="14"/>
    </row>
    <row r="232" spans="1:6" s="32" customFormat="1" ht="12.95" customHeight="1">
      <c r="A232" s="7"/>
      <c r="B232" s="459"/>
      <c r="C232" s="460"/>
      <c r="D232" s="78"/>
      <c r="E232" s="461"/>
      <c r="F232" s="14"/>
    </row>
    <row r="233" spans="1:6">
      <c r="A233" s="7" t="s">
        <v>758</v>
      </c>
      <c r="B233" s="459" t="s">
        <v>623</v>
      </c>
      <c r="C233" s="460">
        <v>2</v>
      </c>
      <c r="D233" s="78" t="s">
        <v>24</v>
      </c>
      <c r="E233" s="461"/>
      <c r="F233" s="14"/>
    </row>
    <row r="234" spans="1:6">
      <c r="A234" s="7"/>
      <c r="B234" s="459"/>
      <c r="C234" s="460"/>
      <c r="D234" s="78"/>
      <c r="E234" s="461"/>
      <c r="F234" s="14"/>
    </row>
    <row r="235" spans="1:6">
      <c r="A235" s="7" t="s">
        <v>759</v>
      </c>
      <c r="B235" s="459" t="s">
        <v>722</v>
      </c>
      <c r="C235" s="460">
        <v>2</v>
      </c>
      <c r="D235" s="78" t="s">
        <v>24</v>
      </c>
      <c r="E235" s="461"/>
      <c r="F235" s="14"/>
    </row>
    <row r="236" spans="1:6">
      <c r="A236" s="7"/>
      <c r="B236" s="459"/>
      <c r="C236" s="460"/>
      <c r="D236" s="78"/>
      <c r="E236" s="461"/>
      <c r="F236" s="14"/>
    </row>
    <row r="237" spans="1:6">
      <c r="A237" s="7" t="s">
        <v>761</v>
      </c>
      <c r="B237" s="459" t="s">
        <v>723</v>
      </c>
      <c r="C237" s="460">
        <v>2</v>
      </c>
      <c r="D237" s="78" t="s">
        <v>24</v>
      </c>
      <c r="E237" s="461"/>
      <c r="F237" s="14"/>
    </row>
    <row r="238" spans="1:6">
      <c r="A238" s="7"/>
      <c r="B238" s="459"/>
      <c r="C238" s="460"/>
      <c r="D238" s="78"/>
      <c r="E238" s="461"/>
      <c r="F238" s="14"/>
    </row>
    <row r="239" spans="1:6">
      <c r="A239" s="7" t="s">
        <v>762</v>
      </c>
      <c r="B239" s="459" t="s">
        <v>724</v>
      </c>
      <c r="C239" s="460">
        <v>2</v>
      </c>
      <c r="D239" s="78" t="s">
        <v>24</v>
      </c>
      <c r="E239" s="461"/>
      <c r="F239" s="14"/>
    </row>
    <row r="240" spans="1:6">
      <c r="A240" s="7"/>
      <c r="B240" s="459"/>
      <c r="C240" s="460"/>
      <c r="D240" s="78"/>
      <c r="E240" s="461"/>
      <c r="F240" s="14"/>
    </row>
    <row r="241" spans="1:6">
      <c r="A241" s="7" t="s">
        <v>763</v>
      </c>
      <c r="B241" s="459" t="s">
        <v>725</v>
      </c>
      <c r="C241" s="460">
        <v>2</v>
      </c>
      <c r="D241" s="78" t="s">
        <v>24</v>
      </c>
      <c r="E241" s="461"/>
      <c r="F241" s="14"/>
    </row>
    <row r="242" spans="1:6">
      <c r="A242" s="7"/>
      <c r="B242" s="459"/>
      <c r="C242" s="460"/>
      <c r="D242" s="78"/>
      <c r="E242" s="461"/>
      <c r="F242" s="14"/>
    </row>
    <row r="243" spans="1:6">
      <c r="A243" s="7" t="s">
        <v>836</v>
      </c>
      <c r="B243" s="459" t="s">
        <v>726</v>
      </c>
      <c r="C243" s="460">
        <v>4</v>
      </c>
      <c r="D243" s="78" t="s">
        <v>24</v>
      </c>
      <c r="E243" s="461"/>
      <c r="F243" s="14"/>
    </row>
    <row r="244" spans="1:6">
      <c r="A244" s="7"/>
      <c r="B244" s="459"/>
      <c r="C244" s="460"/>
      <c r="D244" s="78"/>
      <c r="E244" s="461"/>
      <c r="F244" s="14"/>
    </row>
    <row r="245" spans="1:6">
      <c r="A245" s="7" t="s">
        <v>837</v>
      </c>
      <c r="B245" s="459" t="s">
        <v>727</v>
      </c>
      <c r="C245" s="460">
        <v>4</v>
      </c>
      <c r="D245" s="78" t="s">
        <v>24</v>
      </c>
      <c r="E245" s="461"/>
      <c r="F245" s="14"/>
    </row>
    <row r="246" spans="1:6" s="32" customFormat="1">
      <c r="A246" s="7"/>
      <c r="B246" s="98"/>
      <c r="C246" s="76"/>
      <c r="D246" s="9"/>
      <c r="E246" s="76"/>
      <c r="F246" s="395"/>
    </row>
    <row r="247" spans="1:6" s="32" customFormat="1" ht="12.95" customHeight="1">
      <c r="A247" s="5"/>
      <c r="B247" s="159"/>
      <c r="C247" s="79"/>
      <c r="D247" s="6"/>
      <c r="E247" s="79"/>
      <c r="F247" s="396"/>
    </row>
    <row r="248" spans="1:6" s="32" customFormat="1" ht="13.5" thickBot="1">
      <c r="A248" s="233"/>
      <c r="B248" s="975" t="s">
        <v>8</v>
      </c>
      <c r="C248" s="975"/>
      <c r="D248" s="975"/>
      <c r="E248" s="233"/>
      <c r="F248" s="678"/>
    </row>
    <row r="249" spans="1:6" s="32" customFormat="1" ht="12.95" customHeight="1" thickTop="1">
      <c r="A249" s="234"/>
      <c r="B249" s="976"/>
      <c r="C249" s="976"/>
      <c r="D249" s="976"/>
      <c r="E249" s="234"/>
      <c r="F249" s="398"/>
    </row>
    <row r="250" spans="1:6" s="32" customFormat="1" ht="12.95" customHeight="1">
      <c r="A250" s="36"/>
      <c r="B250" s="23"/>
      <c r="C250" s="102"/>
      <c r="D250" s="37"/>
      <c r="E250" s="80"/>
      <c r="F250" s="445"/>
    </row>
    <row r="251" spans="1:6" s="32" customFormat="1" ht="12.95" customHeight="1">
      <c r="A251" s="58"/>
      <c r="B251" s="23"/>
      <c r="C251" s="102"/>
      <c r="D251" s="59"/>
      <c r="E251" s="80"/>
      <c r="F251" s="445"/>
    </row>
    <row r="252" spans="1:6" s="32" customFormat="1">
      <c r="A252" s="19"/>
      <c r="B252" s="20"/>
      <c r="C252" s="74"/>
      <c r="D252" s="21"/>
      <c r="E252" s="74"/>
      <c r="F252" s="22"/>
    </row>
    <row r="253" spans="1:6" s="32" customFormat="1" ht="12.95" customHeight="1">
      <c r="A253" s="24" t="s">
        <v>0</v>
      </c>
      <c r="B253" s="25" t="s">
        <v>1</v>
      </c>
      <c r="C253" s="75" t="s">
        <v>2</v>
      </c>
      <c r="D253" s="25" t="s">
        <v>3</v>
      </c>
      <c r="E253" s="75" t="s">
        <v>4</v>
      </c>
      <c r="F253" s="26" t="s">
        <v>5</v>
      </c>
    </row>
    <row r="254" spans="1:6" s="32" customFormat="1">
      <c r="A254" s="7"/>
      <c r="B254" s="8"/>
      <c r="C254" s="76"/>
      <c r="D254" s="9"/>
      <c r="E254" s="76"/>
      <c r="F254" s="14"/>
    </row>
    <row r="255" spans="1:6" s="32" customFormat="1" ht="12.95" customHeight="1">
      <c r="A255" s="7"/>
      <c r="B255" s="16" t="s">
        <v>650</v>
      </c>
      <c r="C255" s="101"/>
      <c r="D255" s="9"/>
      <c r="E255" s="76"/>
      <c r="F255" s="14"/>
    </row>
    <row r="256" spans="1:6" s="32" customFormat="1">
      <c r="A256" s="7"/>
      <c r="B256" s="8"/>
      <c r="C256" s="101"/>
      <c r="D256" s="9"/>
      <c r="E256" s="76"/>
      <c r="F256" s="14"/>
    </row>
    <row r="257" spans="1:6" s="32" customFormat="1">
      <c r="A257" s="7" t="s">
        <v>6</v>
      </c>
      <c r="B257" s="459" t="s">
        <v>485</v>
      </c>
      <c r="C257" s="460">
        <v>8</v>
      </c>
      <c r="D257" s="78" t="s">
        <v>24</v>
      </c>
      <c r="E257" s="461"/>
      <c r="F257" s="14"/>
    </row>
    <row r="258" spans="1:6" s="32" customFormat="1" ht="12.95" customHeight="1">
      <c r="A258" s="7"/>
      <c r="B258" s="459"/>
      <c r="C258" s="460"/>
      <c r="D258" s="78"/>
      <c r="E258" s="461"/>
      <c r="F258" s="14"/>
    </row>
    <row r="259" spans="1:6" s="32" customFormat="1" ht="12.95" customHeight="1">
      <c r="A259" s="7" t="s">
        <v>9</v>
      </c>
      <c r="B259" s="459" t="s">
        <v>656</v>
      </c>
      <c r="C259" s="460">
        <v>4</v>
      </c>
      <c r="D259" s="78" t="s">
        <v>24</v>
      </c>
      <c r="E259" s="461"/>
      <c r="F259" s="14"/>
    </row>
    <row r="260" spans="1:6" s="32" customFormat="1" ht="12.95" customHeight="1">
      <c r="A260" s="7"/>
      <c r="B260" s="459"/>
      <c r="C260" s="460"/>
      <c r="D260" s="78"/>
      <c r="E260" s="461"/>
      <c r="F260" s="14"/>
    </row>
    <row r="261" spans="1:6" s="32" customFormat="1" ht="12.95" customHeight="1">
      <c r="A261" s="7" t="s">
        <v>10</v>
      </c>
      <c r="B261" s="459" t="s">
        <v>657</v>
      </c>
      <c r="C261" s="460">
        <v>2</v>
      </c>
      <c r="D261" s="78" t="s">
        <v>24</v>
      </c>
      <c r="E261" s="461"/>
      <c r="F261" s="14"/>
    </row>
    <row r="262" spans="1:6" s="32" customFormat="1" ht="12.95" customHeight="1">
      <c r="A262" s="7"/>
      <c r="B262" s="459"/>
      <c r="C262" s="460"/>
      <c r="D262" s="78"/>
      <c r="E262" s="461"/>
      <c r="F262" s="14"/>
    </row>
    <row r="263" spans="1:6" s="32" customFormat="1" ht="12.95" customHeight="1">
      <c r="A263" s="7" t="s">
        <v>11</v>
      </c>
      <c r="B263" s="459" t="s">
        <v>658</v>
      </c>
      <c r="C263" s="460">
        <v>5</v>
      </c>
      <c r="D263" s="78" t="s">
        <v>24</v>
      </c>
      <c r="E263" s="461"/>
      <c r="F263" s="14"/>
    </row>
    <row r="264" spans="1:6" s="32" customFormat="1" ht="12.95" customHeight="1">
      <c r="A264" s="7"/>
      <c r="B264" s="459"/>
      <c r="C264" s="460"/>
      <c r="D264" s="78"/>
      <c r="E264" s="461"/>
      <c r="F264" s="14"/>
    </row>
    <row r="265" spans="1:6" s="32" customFormat="1" ht="12.95" customHeight="1">
      <c r="A265" s="7" t="s">
        <v>12</v>
      </c>
      <c r="B265" s="459" t="s">
        <v>659</v>
      </c>
      <c r="C265" s="460">
        <v>2</v>
      </c>
      <c r="D265" s="78" t="s">
        <v>24</v>
      </c>
      <c r="E265" s="461"/>
      <c r="F265" s="14"/>
    </row>
    <row r="266" spans="1:6" s="32" customFormat="1" ht="12.95" customHeight="1">
      <c r="A266" s="7"/>
      <c r="B266" s="459"/>
      <c r="C266" s="460"/>
      <c r="D266" s="78"/>
      <c r="E266" s="461"/>
      <c r="F266" s="14"/>
    </row>
    <row r="267" spans="1:6" s="32" customFormat="1" ht="12.95" customHeight="1">
      <c r="A267" s="7" t="s">
        <v>13</v>
      </c>
      <c r="B267" s="459" t="s">
        <v>660</v>
      </c>
      <c r="C267" s="460">
        <v>2</v>
      </c>
      <c r="D267" s="78" t="s">
        <v>24</v>
      </c>
      <c r="E267" s="461"/>
      <c r="F267" s="14"/>
    </row>
    <row r="268" spans="1:6" s="32" customFormat="1" ht="12.95" customHeight="1">
      <c r="A268" s="7"/>
      <c r="B268" s="459"/>
      <c r="C268" s="460"/>
      <c r="D268" s="78"/>
      <c r="E268" s="461"/>
      <c r="F268" s="14"/>
    </row>
    <row r="269" spans="1:6" s="32" customFormat="1" ht="12.95" customHeight="1">
      <c r="A269" s="7" t="s">
        <v>14</v>
      </c>
      <c r="B269" s="459" t="s">
        <v>661</v>
      </c>
      <c r="C269" s="460">
        <v>2</v>
      </c>
      <c r="D269" s="78" t="s">
        <v>24</v>
      </c>
      <c r="E269" s="461"/>
      <c r="F269" s="14"/>
    </row>
    <row r="270" spans="1:6" s="32" customFormat="1" ht="12.95" customHeight="1">
      <c r="A270" s="7"/>
      <c r="B270" s="16"/>
      <c r="C270" s="76"/>
      <c r="D270" s="9"/>
      <c r="E270" s="76"/>
      <c r="F270" s="14"/>
    </row>
    <row r="271" spans="1:6" s="32" customFormat="1">
      <c r="A271" s="7" t="s">
        <v>15</v>
      </c>
      <c r="B271" s="459" t="s">
        <v>662</v>
      </c>
      <c r="C271" s="460">
        <v>9</v>
      </c>
      <c r="D271" s="78" t="s">
        <v>24</v>
      </c>
      <c r="E271" s="461"/>
      <c r="F271" s="14"/>
    </row>
    <row r="272" spans="1:6" ht="12.95" customHeight="1">
      <c r="A272" s="7"/>
      <c r="B272" s="11"/>
      <c r="C272" s="101"/>
      <c r="D272" s="9"/>
      <c r="E272" s="76"/>
      <c r="F272" s="14"/>
    </row>
    <row r="273" spans="1:6">
      <c r="A273" s="7" t="s">
        <v>16</v>
      </c>
      <c r="B273" s="459" t="s">
        <v>663</v>
      </c>
      <c r="C273" s="460">
        <v>12</v>
      </c>
      <c r="D273" s="78" t="s">
        <v>24</v>
      </c>
      <c r="E273" s="461"/>
      <c r="F273" s="14"/>
    </row>
    <row r="274" spans="1:6" ht="12.95" customHeight="1">
      <c r="A274" s="7"/>
      <c r="B274" s="459"/>
      <c r="C274" s="460"/>
      <c r="D274" s="78"/>
      <c r="E274" s="461"/>
      <c r="F274" s="14"/>
    </row>
    <row r="275" spans="1:6" ht="12.95" customHeight="1">
      <c r="A275" s="7" t="s">
        <v>17</v>
      </c>
      <c r="B275" s="459" t="s">
        <v>664</v>
      </c>
      <c r="C275" s="460">
        <v>2</v>
      </c>
      <c r="D275" s="78" t="s">
        <v>24</v>
      </c>
      <c r="E275" s="461"/>
      <c r="F275" s="14"/>
    </row>
    <row r="276" spans="1:6" ht="12.95" customHeight="1">
      <c r="A276" s="7"/>
      <c r="B276" s="459"/>
      <c r="C276" s="460"/>
      <c r="D276" s="78"/>
      <c r="E276" s="461"/>
      <c r="F276" s="14"/>
    </row>
    <row r="277" spans="1:6" ht="12.95" customHeight="1">
      <c r="A277" s="7" t="s">
        <v>18</v>
      </c>
      <c r="B277" s="459" t="s">
        <v>665</v>
      </c>
      <c r="C277" s="460">
        <v>5</v>
      </c>
      <c r="D277" s="78" t="s">
        <v>24</v>
      </c>
      <c r="E277" s="461"/>
      <c r="F277" s="14"/>
    </row>
    <row r="278" spans="1:6" ht="12.95" customHeight="1">
      <c r="A278" s="7"/>
      <c r="B278" s="459"/>
      <c r="C278" s="460"/>
      <c r="D278" s="78"/>
      <c r="E278" s="461"/>
      <c r="F278" s="14"/>
    </row>
    <row r="279" spans="1:6" ht="12.95" customHeight="1">
      <c r="A279" s="7" t="s">
        <v>19</v>
      </c>
      <c r="B279" s="459" t="s">
        <v>666</v>
      </c>
      <c r="C279" s="460">
        <v>7</v>
      </c>
      <c r="D279" s="78" t="s">
        <v>24</v>
      </c>
      <c r="E279" s="461"/>
      <c r="F279" s="14"/>
    </row>
    <row r="280" spans="1:6" ht="12.95" customHeight="1">
      <c r="A280" s="7"/>
      <c r="B280" s="11"/>
      <c r="C280" s="101"/>
      <c r="D280" s="9"/>
      <c r="E280" s="76"/>
      <c r="F280" s="14"/>
    </row>
    <row r="281" spans="1:6" ht="12.95" customHeight="1">
      <c r="A281" s="7" t="s">
        <v>20</v>
      </c>
      <c r="B281" s="459" t="s">
        <v>667</v>
      </c>
      <c r="C281" s="460">
        <v>1</v>
      </c>
      <c r="D281" s="78" t="s">
        <v>24</v>
      </c>
      <c r="E281" s="461"/>
      <c r="F281" s="14"/>
    </row>
    <row r="282" spans="1:6" ht="12.95" customHeight="1">
      <c r="A282" s="7"/>
      <c r="B282" s="459"/>
      <c r="C282" s="460"/>
      <c r="D282" s="78"/>
      <c r="E282" s="461"/>
      <c r="F282" s="14"/>
    </row>
    <row r="283" spans="1:6" ht="12.95" customHeight="1">
      <c r="A283" s="7" t="s">
        <v>21</v>
      </c>
      <c r="B283" s="459" t="s">
        <v>486</v>
      </c>
      <c r="C283" s="460">
        <v>2</v>
      </c>
      <c r="D283" s="78" t="s">
        <v>24</v>
      </c>
      <c r="E283" s="461"/>
      <c r="F283" s="14"/>
    </row>
    <row r="284" spans="1:6" s="32" customFormat="1" ht="12.75" customHeight="1">
      <c r="A284" s="7"/>
      <c r="B284" s="459"/>
      <c r="C284" s="460"/>
      <c r="D284" s="78"/>
      <c r="E284" s="461"/>
      <c r="F284" s="14"/>
    </row>
    <row r="285" spans="1:6">
      <c r="A285" s="7" t="s">
        <v>32</v>
      </c>
      <c r="B285" s="459" t="s">
        <v>487</v>
      </c>
      <c r="C285" s="460">
        <v>2</v>
      </c>
      <c r="D285" s="78" t="s">
        <v>24</v>
      </c>
      <c r="E285" s="461"/>
      <c r="F285" s="14"/>
    </row>
    <row r="286" spans="1:6" ht="9" customHeight="1">
      <c r="A286" s="7"/>
      <c r="B286" s="459"/>
      <c r="C286" s="460"/>
      <c r="D286" s="78"/>
      <c r="E286" s="461"/>
      <c r="F286" s="14"/>
    </row>
    <row r="287" spans="1:6" ht="12.95" customHeight="1">
      <c r="A287" s="7" t="s">
        <v>756</v>
      </c>
      <c r="B287" s="459" t="s">
        <v>668</v>
      </c>
      <c r="C287" s="460">
        <v>2</v>
      </c>
      <c r="D287" s="78" t="s">
        <v>24</v>
      </c>
      <c r="E287" s="461"/>
      <c r="F287" s="14"/>
    </row>
    <row r="288" spans="1:6" ht="10.5" customHeight="1">
      <c r="A288" s="7"/>
      <c r="B288" s="459"/>
      <c r="C288" s="460"/>
      <c r="D288" s="78"/>
      <c r="E288" s="461"/>
      <c r="F288" s="14"/>
    </row>
    <row r="289" spans="1:6">
      <c r="A289" s="7" t="s">
        <v>757</v>
      </c>
      <c r="B289" s="459" t="s">
        <v>669</v>
      </c>
      <c r="C289" s="460">
        <v>2</v>
      </c>
      <c r="D289" s="78" t="s">
        <v>24</v>
      </c>
      <c r="E289" s="461"/>
      <c r="F289" s="14"/>
    </row>
    <row r="290" spans="1:6" ht="12.95" customHeight="1">
      <c r="A290" s="7"/>
      <c r="B290" s="459"/>
      <c r="C290" s="460"/>
      <c r="D290" s="78"/>
      <c r="E290" s="461"/>
      <c r="F290" s="14"/>
    </row>
    <row r="291" spans="1:6" s="32" customFormat="1">
      <c r="A291" s="7" t="s">
        <v>758</v>
      </c>
      <c r="B291" s="459" t="s">
        <v>488</v>
      </c>
      <c r="C291" s="460">
        <v>3</v>
      </c>
      <c r="D291" s="78" t="s">
        <v>24</v>
      </c>
      <c r="E291" s="461"/>
      <c r="F291" s="14"/>
    </row>
    <row r="292" spans="1:6" s="32" customFormat="1" ht="12.95" customHeight="1">
      <c r="A292" s="7"/>
      <c r="B292" s="459"/>
      <c r="C292" s="460"/>
      <c r="D292" s="78"/>
      <c r="E292" s="461"/>
      <c r="F292" s="14"/>
    </row>
    <row r="293" spans="1:6" s="32" customFormat="1">
      <c r="A293" s="7" t="s">
        <v>759</v>
      </c>
      <c r="B293" s="459" t="s">
        <v>489</v>
      </c>
      <c r="C293" s="460">
        <v>6</v>
      </c>
      <c r="D293" s="78" t="s">
        <v>24</v>
      </c>
      <c r="E293" s="461"/>
      <c r="F293" s="14"/>
    </row>
    <row r="294" spans="1:6" s="32" customFormat="1" ht="12.95" customHeight="1">
      <c r="A294" s="7"/>
      <c r="B294" s="459"/>
      <c r="C294" s="460"/>
      <c r="D294" s="78"/>
      <c r="E294" s="461"/>
      <c r="F294" s="14"/>
    </row>
    <row r="295" spans="1:6" s="32" customFormat="1">
      <c r="A295" s="7" t="s">
        <v>828</v>
      </c>
      <c r="B295" s="459" t="s">
        <v>670</v>
      </c>
      <c r="C295" s="460">
        <v>10</v>
      </c>
      <c r="D295" s="78" t="s">
        <v>24</v>
      </c>
      <c r="E295" s="461"/>
      <c r="F295" s="14"/>
    </row>
    <row r="296" spans="1:6" ht="12.95" customHeight="1">
      <c r="A296" s="7"/>
      <c r="B296" s="459"/>
      <c r="C296" s="460"/>
      <c r="D296" s="78"/>
      <c r="E296" s="461"/>
      <c r="F296" s="14"/>
    </row>
    <row r="297" spans="1:6">
      <c r="A297" s="7" t="s">
        <v>761</v>
      </c>
      <c r="B297" s="459" t="s">
        <v>671</v>
      </c>
      <c r="C297" s="460">
        <v>13</v>
      </c>
      <c r="D297" s="78" t="s">
        <v>24</v>
      </c>
      <c r="E297" s="461"/>
      <c r="F297" s="14"/>
    </row>
    <row r="298" spans="1:6">
      <c r="A298" s="7"/>
      <c r="B298" s="459"/>
      <c r="C298" s="460"/>
      <c r="D298" s="78"/>
      <c r="E298" s="461"/>
      <c r="F298" s="14"/>
    </row>
    <row r="299" spans="1:6">
      <c r="A299" s="7"/>
      <c r="B299" s="459"/>
      <c r="C299" s="460"/>
      <c r="D299" s="78"/>
      <c r="E299" s="461"/>
      <c r="F299" s="14"/>
    </row>
    <row r="300" spans="1:6">
      <c r="A300" s="7"/>
      <c r="B300" s="158"/>
      <c r="C300" s="460"/>
      <c r="D300" s="78"/>
      <c r="E300" s="461"/>
      <c r="F300" s="14"/>
    </row>
    <row r="301" spans="1:6">
      <c r="A301" s="7"/>
      <c r="B301" s="98"/>
      <c r="C301" s="460"/>
      <c r="D301" s="78"/>
      <c r="E301" s="461"/>
      <c r="F301" s="14"/>
    </row>
    <row r="302" spans="1:6">
      <c r="A302" s="7"/>
      <c r="B302" s="159"/>
      <c r="C302" s="460"/>
      <c r="D302" s="78"/>
      <c r="E302" s="461"/>
      <c r="F302" s="14"/>
    </row>
    <row r="303" spans="1:6" ht="13.5" thickBot="1">
      <c r="A303" s="124"/>
      <c r="B303" s="931" t="s">
        <v>126</v>
      </c>
      <c r="C303" s="932"/>
      <c r="D303" s="933"/>
      <c r="E303" s="463"/>
      <c r="F303" s="668"/>
    </row>
    <row r="304" spans="1:6" ht="13.5" thickTop="1">
      <c r="A304" s="24"/>
      <c r="B304" s="934"/>
      <c r="C304" s="935"/>
      <c r="D304" s="936"/>
      <c r="E304" s="465"/>
      <c r="F304" s="26"/>
    </row>
    <row r="305" spans="1:6">
      <c r="A305" s="36"/>
      <c r="B305" s="467"/>
      <c r="C305" s="468"/>
      <c r="D305" s="174"/>
      <c r="E305" s="469"/>
      <c r="F305" s="445"/>
    </row>
    <row r="306" spans="1:6">
      <c r="A306" s="36"/>
      <c r="B306" s="467"/>
      <c r="C306" s="470"/>
      <c r="D306" s="174"/>
      <c r="E306" s="469"/>
      <c r="F306" s="445"/>
    </row>
    <row r="307" spans="1:6">
      <c r="A307" s="19"/>
      <c r="B307" s="20"/>
      <c r="C307" s="74"/>
      <c r="D307" s="21"/>
      <c r="E307" s="74"/>
      <c r="F307" s="22"/>
    </row>
    <row r="308" spans="1:6">
      <c r="A308" s="24" t="s">
        <v>0</v>
      </c>
      <c r="B308" s="25" t="s">
        <v>1</v>
      </c>
      <c r="C308" s="75" t="s">
        <v>2</v>
      </c>
      <c r="D308" s="25" t="s">
        <v>3</v>
      </c>
      <c r="E308" s="75" t="s">
        <v>4</v>
      </c>
      <c r="F308" s="26" t="s">
        <v>5</v>
      </c>
    </row>
    <row r="309" spans="1:6" ht="12.95" customHeight="1">
      <c r="A309" s="7"/>
      <c r="B309" s="8"/>
      <c r="C309" s="76"/>
      <c r="D309" s="9"/>
      <c r="E309" s="76"/>
      <c r="F309" s="14"/>
    </row>
    <row r="310" spans="1:6" ht="12.95" customHeight="1">
      <c r="A310" s="7"/>
      <c r="B310" s="16" t="s">
        <v>650</v>
      </c>
      <c r="C310" s="76"/>
      <c r="D310" s="9"/>
      <c r="E310" s="76"/>
      <c r="F310" s="14"/>
    </row>
    <row r="311" spans="1:6">
      <c r="A311" s="7"/>
      <c r="B311" s="11"/>
      <c r="C311" s="101"/>
      <c r="D311" s="9"/>
      <c r="E311" s="76"/>
      <c r="F311" s="14"/>
    </row>
    <row r="312" spans="1:6" ht="12.95" customHeight="1">
      <c r="A312" s="7" t="s">
        <v>6</v>
      </c>
      <c r="B312" s="459" t="s">
        <v>672</v>
      </c>
      <c r="C312" s="460">
        <v>4</v>
      </c>
      <c r="D312" s="78" t="s">
        <v>24</v>
      </c>
      <c r="E312" s="461"/>
      <c r="F312" s="14"/>
    </row>
    <row r="313" spans="1:6">
      <c r="A313" s="7"/>
      <c r="B313" s="459"/>
      <c r="C313" s="460"/>
      <c r="D313" s="78"/>
      <c r="E313" s="461"/>
      <c r="F313" s="14"/>
    </row>
    <row r="314" spans="1:6" ht="12.95" customHeight="1">
      <c r="A314" s="7" t="s">
        <v>9</v>
      </c>
      <c r="B314" s="459" t="s">
        <v>673</v>
      </c>
      <c r="C314" s="460">
        <v>2</v>
      </c>
      <c r="D314" s="78" t="s">
        <v>24</v>
      </c>
      <c r="E314" s="461"/>
      <c r="F314" s="14"/>
    </row>
    <row r="315" spans="1:6">
      <c r="A315" s="7"/>
      <c r="B315" s="459"/>
      <c r="C315" s="460"/>
      <c r="D315" s="78"/>
      <c r="E315" s="461"/>
      <c r="F315" s="14"/>
    </row>
    <row r="316" spans="1:6" ht="12.95" customHeight="1">
      <c r="A316" s="7" t="s">
        <v>10</v>
      </c>
      <c r="B316" s="459" t="s">
        <v>674</v>
      </c>
      <c r="C316" s="460">
        <v>2</v>
      </c>
      <c r="D316" s="78" t="s">
        <v>24</v>
      </c>
      <c r="E316" s="461"/>
      <c r="F316" s="14"/>
    </row>
    <row r="317" spans="1:6">
      <c r="A317" s="7"/>
      <c r="B317" s="459"/>
      <c r="C317" s="460"/>
      <c r="D317" s="78"/>
      <c r="E317" s="461"/>
      <c r="F317" s="14"/>
    </row>
    <row r="318" spans="1:6" ht="12.95" customHeight="1">
      <c r="A318" s="7" t="s">
        <v>11</v>
      </c>
      <c r="B318" s="459" t="s">
        <v>675</v>
      </c>
      <c r="C318" s="460">
        <v>2</v>
      </c>
      <c r="D318" s="78" t="s">
        <v>24</v>
      </c>
      <c r="E318" s="461"/>
      <c r="F318" s="14"/>
    </row>
    <row r="319" spans="1:6">
      <c r="A319" s="7"/>
      <c r="B319" s="11"/>
      <c r="C319" s="101"/>
      <c r="D319" s="9"/>
      <c r="E319" s="76"/>
      <c r="F319" s="14"/>
    </row>
    <row r="320" spans="1:6" ht="12.95" customHeight="1">
      <c r="A320" s="7" t="s">
        <v>12</v>
      </c>
      <c r="B320" s="459" t="s">
        <v>676</v>
      </c>
      <c r="C320" s="460">
        <v>14</v>
      </c>
      <c r="D320" s="78" t="s">
        <v>24</v>
      </c>
      <c r="E320" s="461"/>
      <c r="F320" s="14"/>
    </row>
    <row r="321" spans="1:6">
      <c r="A321" s="7"/>
      <c r="B321" s="459"/>
      <c r="C321" s="460"/>
      <c r="D321" s="78"/>
      <c r="E321" s="461"/>
      <c r="F321" s="14"/>
    </row>
    <row r="322" spans="1:6" ht="12.95" customHeight="1">
      <c r="A322" s="7" t="s">
        <v>13</v>
      </c>
      <c r="B322" s="459" t="s">
        <v>677</v>
      </c>
      <c r="C322" s="460">
        <v>2</v>
      </c>
      <c r="D322" s="78" t="s">
        <v>24</v>
      </c>
      <c r="E322" s="461"/>
      <c r="F322" s="14"/>
    </row>
    <row r="323" spans="1:6">
      <c r="A323" s="7"/>
      <c r="B323" s="459"/>
      <c r="C323" s="460"/>
      <c r="D323" s="78"/>
      <c r="E323" s="461"/>
      <c r="F323" s="14"/>
    </row>
    <row r="324" spans="1:6" ht="12.95" customHeight="1">
      <c r="A324" s="7" t="s">
        <v>14</v>
      </c>
      <c r="B324" s="459" t="s">
        <v>678</v>
      </c>
      <c r="C324" s="460">
        <v>2</v>
      </c>
      <c r="D324" s="78" t="s">
        <v>24</v>
      </c>
      <c r="E324" s="461"/>
      <c r="F324" s="14"/>
    </row>
    <row r="325" spans="1:6" ht="12.95" customHeight="1">
      <c r="A325" s="7"/>
      <c r="B325" s="459"/>
      <c r="C325" s="460"/>
      <c r="D325" s="78"/>
      <c r="E325" s="461"/>
      <c r="F325" s="14"/>
    </row>
    <row r="326" spans="1:6" ht="12.95" customHeight="1">
      <c r="A326" s="7" t="s">
        <v>15</v>
      </c>
      <c r="B326" s="459" t="s">
        <v>679</v>
      </c>
      <c r="C326" s="460">
        <v>2</v>
      </c>
      <c r="D326" s="78" t="s">
        <v>24</v>
      </c>
      <c r="E326" s="461"/>
      <c r="F326" s="14"/>
    </row>
    <row r="327" spans="1:6" ht="12.95" customHeight="1">
      <c r="A327" s="7"/>
      <c r="B327" s="459"/>
      <c r="C327" s="460"/>
      <c r="D327" s="78"/>
      <c r="E327" s="461"/>
      <c r="F327" s="14"/>
    </row>
    <row r="328" spans="1:6" ht="12.95" customHeight="1">
      <c r="A328" s="7" t="s">
        <v>17</v>
      </c>
      <c r="B328" s="459" t="s">
        <v>680</v>
      </c>
      <c r="C328" s="460">
        <v>2</v>
      </c>
      <c r="D328" s="78" t="s">
        <v>24</v>
      </c>
      <c r="E328" s="461"/>
      <c r="F328" s="14"/>
    </row>
    <row r="329" spans="1:6" ht="12.95" customHeight="1">
      <c r="A329" s="7"/>
      <c r="B329" s="459"/>
      <c r="C329" s="460"/>
      <c r="D329" s="78"/>
      <c r="E329" s="461"/>
      <c r="F329" s="14"/>
    </row>
    <row r="330" spans="1:6" ht="12.95" customHeight="1">
      <c r="A330" s="7" t="s">
        <v>18</v>
      </c>
      <c r="B330" s="459" t="s">
        <v>681</v>
      </c>
      <c r="C330" s="460">
        <v>2</v>
      </c>
      <c r="D330" s="78" t="s">
        <v>24</v>
      </c>
      <c r="E330" s="461"/>
      <c r="F330" s="14"/>
    </row>
    <row r="331" spans="1:6" ht="12.95" customHeight="1">
      <c r="A331" s="7"/>
      <c r="B331" s="459"/>
      <c r="C331" s="460"/>
      <c r="D331" s="78"/>
      <c r="E331" s="461"/>
      <c r="F331" s="14"/>
    </row>
    <row r="332" spans="1:6" ht="12.95" customHeight="1">
      <c r="A332" s="7" t="s">
        <v>19</v>
      </c>
      <c r="B332" s="459" t="s">
        <v>682</v>
      </c>
      <c r="C332" s="460">
        <v>2</v>
      </c>
      <c r="D332" s="78" t="s">
        <v>24</v>
      </c>
      <c r="E332" s="461"/>
      <c r="F332" s="14"/>
    </row>
    <row r="333" spans="1:6" ht="12.95" customHeight="1">
      <c r="A333" s="7"/>
      <c r="B333" s="459"/>
      <c r="C333" s="460"/>
      <c r="D333" s="78"/>
      <c r="E333" s="461"/>
      <c r="F333" s="14"/>
    </row>
    <row r="334" spans="1:6" ht="12.95" customHeight="1">
      <c r="A334" s="7" t="s">
        <v>20</v>
      </c>
      <c r="B334" s="459" t="s">
        <v>683</v>
      </c>
      <c r="C334" s="460">
        <v>2</v>
      </c>
      <c r="D334" s="78" t="s">
        <v>24</v>
      </c>
      <c r="E334" s="461"/>
      <c r="F334" s="14"/>
    </row>
    <row r="335" spans="1:6" ht="12.95" customHeight="1">
      <c r="A335" s="7"/>
      <c r="B335" s="459"/>
      <c r="C335" s="460"/>
      <c r="D335" s="78"/>
      <c r="E335" s="461"/>
      <c r="F335" s="14"/>
    </row>
    <row r="336" spans="1:6" ht="12.95" customHeight="1">
      <c r="A336" s="7" t="s">
        <v>21</v>
      </c>
      <c r="B336" s="459" t="s">
        <v>684</v>
      </c>
      <c r="C336" s="460">
        <v>4</v>
      </c>
      <c r="D336" s="78" t="s">
        <v>24</v>
      </c>
      <c r="E336" s="461"/>
      <c r="F336" s="14"/>
    </row>
    <row r="337" spans="1:6" ht="12.95" customHeight="1">
      <c r="A337" s="7"/>
      <c r="B337" s="16"/>
      <c r="C337" s="76"/>
      <c r="D337" s="9"/>
      <c r="E337" s="76"/>
      <c r="F337" s="14"/>
    </row>
    <row r="338" spans="1:6" ht="12.95" customHeight="1">
      <c r="A338" s="7" t="s">
        <v>31</v>
      </c>
      <c r="B338" s="459" t="s">
        <v>685</v>
      </c>
      <c r="C338" s="460">
        <v>4</v>
      </c>
      <c r="D338" s="78" t="s">
        <v>24</v>
      </c>
      <c r="E338" s="461"/>
      <c r="F338" s="14"/>
    </row>
    <row r="339" spans="1:6" ht="12.95" customHeight="1">
      <c r="A339" s="7"/>
      <c r="B339" s="11"/>
      <c r="C339" s="101"/>
      <c r="D339" s="9"/>
      <c r="E339" s="76"/>
      <c r="F339" s="14"/>
    </row>
    <row r="340" spans="1:6" ht="12.95" customHeight="1">
      <c r="A340" s="7" t="s">
        <v>32</v>
      </c>
      <c r="B340" s="459" t="s">
        <v>686</v>
      </c>
      <c r="C340" s="460">
        <v>2</v>
      </c>
      <c r="D340" s="78" t="s">
        <v>24</v>
      </c>
      <c r="E340" s="461"/>
      <c r="F340" s="14"/>
    </row>
    <row r="341" spans="1:6" ht="12.95" customHeight="1">
      <c r="A341" s="7"/>
      <c r="B341" s="459"/>
      <c r="C341" s="460"/>
      <c r="D341" s="78"/>
      <c r="E341" s="461"/>
      <c r="F341" s="14"/>
    </row>
    <row r="342" spans="1:6" ht="12.95" customHeight="1">
      <c r="A342" s="7" t="s">
        <v>756</v>
      </c>
      <c r="B342" s="459" t="s">
        <v>492</v>
      </c>
      <c r="C342" s="460">
        <v>1</v>
      </c>
      <c r="D342" s="78" t="s">
        <v>24</v>
      </c>
      <c r="E342" s="461"/>
      <c r="F342" s="14"/>
    </row>
    <row r="343" spans="1:6" ht="12.95" customHeight="1">
      <c r="A343" s="7"/>
      <c r="B343" s="459"/>
      <c r="C343" s="460"/>
      <c r="D343" s="78"/>
      <c r="E343" s="461"/>
      <c r="F343" s="14"/>
    </row>
    <row r="344" spans="1:6" ht="12.95" customHeight="1">
      <c r="A344" s="7" t="s">
        <v>757</v>
      </c>
      <c r="B344" s="459" t="s">
        <v>687</v>
      </c>
      <c r="C344" s="460">
        <v>2</v>
      </c>
      <c r="D344" s="78" t="s">
        <v>24</v>
      </c>
      <c r="E344" s="461"/>
      <c r="F344" s="14"/>
    </row>
    <row r="345" spans="1:6" ht="12.95" customHeight="1">
      <c r="A345" s="7"/>
      <c r="B345" s="459"/>
      <c r="C345" s="460"/>
      <c r="D345" s="78"/>
      <c r="E345" s="461"/>
      <c r="F345" s="14"/>
    </row>
    <row r="346" spans="1:6" ht="12.95" customHeight="1">
      <c r="A346" s="7" t="s">
        <v>758</v>
      </c>
      <c r="B346" s="459" t="s">
        <v>688</v>
      </c>
      <c r="C346" s="460">
        <v>2</v>
      </c>
      <c r="D346" s="78" t="s">
        <v>24</v>
      </c>
      <c r="E346" s="461"/>
      <c r="F346" s="14"/>
    </row>
    <row r="347" spans="1:6" ht="12.95" customHeight="1">
      <c r="A347" s="7"/>
      <c r="B347" s="459"/>
      <c r="C347" s="460"/>
      <c r="D347" s="78"/>
      <c r="E347" s="461"/>
      <c r="F347" s="14"/>
    </row>
    <row r="348" spans="1:6" ht="12.95" customHeight="1">
      <c r="A348" s="7" t="s">
        <v>759</v>
      </c>
      <c r="B348" s="459" t="s">
        <v>689</v>
      </c>
      <c r="C348" s="460">
        <v>1</v>
      </c>
      <c r="D348" s="78" t="s">
        <v>24</v>
      </c>
      <c r="E348" s="461"/>
      <c r="F348" s="14"/>
    </row>
    <row r="349" spans="1:6" ht="12.95" customHeight="1">
      <c r="A349" s="7"/>
      <c r="B349" s="459"/>
      <c r="C349" s="460"/>
      <c r="D349" s="78"/>
      <c r="E349" s="461"/>
      <c r="F349" s="14"/>
    </row>
    <row r="350" spans="1:6" ht="12.95" customHeight="1">
      <c r="A350" s="7" t="s">
        <v>828</v>
      </c>
      <c r="B350" s="459" t="s">
        <v>690</v>
      </c>
      <c r="C350" s="460">
        <v>2</v>
      </c>
      <c r="D350" s="78" t="s">
        <v>24</v>
      </c>
      <c r="E350" s="461"/>
      <c r="F350" s="14"/>
    </row>
    <row r="351" spans="1:6" ht="12.95" customHeight="1">
      <c r="A351" s="7"/>
      <c r="B351" s="459"/>
      <c r="C351" s="460"/>
      <c r="D351" s="78"/>
      <c r="E351" s="461"/>
      <c r="F351" s="14"/>
    </row>
    <row r="352" spans="1:6" ht="12.95" customHeight="1">
      <c r="A352" s="7"/>
      <c r="B352" s="459"/>
      <c r="C352" s="460"/>
      <c r="D352" s="78"/>
      <c r="E352" s="461"/>
      <c r="F352" s="14"/>
    </row>
    <row r="353" spans="1:6" ht="12.95" customHeight="1">
      <c r="A353" s="7"/>
      <c r="B353" s="459"/>
      <c r="C353" s="460"/>
      <c r="D353" s="78"/>
      <c r="E353" s="461"/>
      <c r="F353" s="14"/>
    </row>
    <row r="354" spans="1:6" ht="12.95" customHeight="1">
      <c r="A354" s="7"/>
      <c r="B354" s="158"/>
      <c r="C354" s="460"/>
      <c r="D354" s="78"/>
      <c r="E354" s="461"/>
      <c r="F354" s="14"/>
    </row>
    <row r="355" spans="1:6" ht="12.95" customHeight="1">
      <c r="A355" s="7"/>
      <c r="B355" s="98"/>
      <c r="C355" s="460"/>
      <c r="D355" s="78"/>
      <c r="E355" s="461"/>
      <c r="F355" s="14"/>
    </row>
    <row r="356" spans="1:6" ht="12.95" customHeight="1">
      <c r="A356" s="7"/>
      <c r="B356" s="159"/>
      <c r="C356" s="460"/>
      <c r="D356" s="78"/>
      <c r="E356" s="461"/>
      <c r="F356" s="14"/>
    </row>
    <row r="357" spans="1:6" ht="13.5" thickBot="1">
      <c r="A357" s="124"/>
      <c r="B357" s="931" t="s">
        <v>126</v>
      </c>
      <c r="C357" s="932"/>
      <c r="D357" s="933"/>
      <c r="E357" s="463"/>
      <c r="F357" s="668"/>
    </row>
    <row r="358" spans="1:6" ht="12.95" customHeight="1" thickTop="1">
      <c r="A358" s="24"/>
      <c r="B358" s="934"/>
      <c r="C358" s="935"/>
      <c r="D358" s="936"/>
      <c r="E358" s="465"/>
      <c r="F358" s="26"/>
    </row>
    <row r="359" spans="1:6" ht="12.95" customHeight="1">
      <c r="A359" s="36"/>
      <c r="B359" s="467"/>
      <c r="C359" s="468"/>
      <c r="D359" s="174"/>
      <c r="E359" s="469"/>
      <c r="F359" s="445"/>
    </row>
    <row r="360" spans="1:6" ht="12.95" customHeight="1">
      <c r="A360" s="36"/>
      <c r="B360" s="467"/>
      <c r="C360" s="470"/>
      <c r="D360" s="174"/>
      <c r="E360" s="469"/>
      <c r="F360" s="445"/>
    </row>
    <row r="361" spans="1:6" ht="12.95" customHeight="1">
      <c r="A361" s="19"/>
      <c r="B361" s="20"/>
      <c r="C361" s="74"/>
      <c r="D361" s="21"/>
      <c r="E361" s="74"/>
      <c r="F361" s="22"/>
    </row>
    <row r="362" spans="1:6" ht="12.95" customHeight="1">
      <c r="A362" s="24" t="s">
        <v>0</v>
      </c>
      <c r="B362" s="25" t="s">
        <v>1</v>
      </c>
      <c r="C362" s="75" t="s">
        <v>2</v>
      </c>
      <c r="D362" s="25" t="s">
        <v>3</v>
      </c>
      <c r="E362" s="75" t="s">
        <v>4</v>
      </c>
      <c r="F362" s="26" t="s">
        <v>5</v>
      </c>
    </row>
    <row r="363" spans="1:6" ht="12.95" customHeight="1">
      <c r="A363" s="7"/>
      <c r="B363" s="459"/>
      <c r="C363" s="460"/>
      <c r="D363" s="78"/>
      <c r="E363" s="461"/>
      <c r="F363" s="14"/>
    </row>
    <row r="364" spans="1:6" ht="12.95" customHeight="1">
      <c r="A364" s="7"/>
      <c r="B364" s="267" t="s">
        <v>760</v>
      </c>
      <c r="C364" s="460"/>
      <c r="D364" s="78"/>
      <c r="E364" s="461"/>
      <c r="F364" s="14"/>
    </row>
    <row r="365" spans="1:6" ht="12.95" customHeight="1">
      <c r="A365" s="7"/>
      <c r="B365" s="459"/>
      <c r="C365" s="460"/>
      <c r="D365" s="78"/>
      <c r="E365" s="461"/>
      <c r="F365" s="14"/>
    </row>
    <row r="366" spans="1:6" ht="12.95" customHeight="1">
      <c r="A366" s="7" t="s">
        <v>6</v>
      </c>
      <c r="B366" s="459" t="s">
        <v>560</v>
      </c>
      <c r="C366" s="460">
        <v>2</v>
      </c>
      <c r="D366" s="78" t="s">
        <v>24</v>
      </c>
      <c r="E366" s="461"/>
      <c r="F366" s="14"/>
    </row>
    <row r="367" spans="1:6" ht="12.95" customHeight="1">
      <c r="A367" s="7"/>
      <c r="B367" s="459"/>
      <c r="C367" s="460"/>
      <c r="D367" s="78"/>
      <c r="E367" s="461"/>
      <c r="F367" s="14"/>
    </row>
    <row r="368" spans="1:6" ht="12.95" customHeight="1">
      <c r="A368" s="7" t="s">
        <v>9</v>
      </c>
      <c r="B368" s="459" t="s">
        <v>561</v>
      </c>
      <c r="C368" s="460">
        <v>1</v>
      </c>
      <c r="D368" s="78" t="s">
        <v>24</v>
      </c>
      <c r="E368" s="461"/>
      <c r="F368" s="14"/>
    </row>
    <row r="369" spans="1:6" ht="12.95" customHeight="1">
      <c r="A369" s="7"/>
      <c r="B369" s="459"/>
      <c r="C369" s="460"/>
      <c r="D369" s="78"/>
      <c r="E369" s="461"/>
      <c r="F369" s="14"/>
    </row>
    <row r="370" spans="1:6" ht="12.95" customHeight="1">
      <c r="A370" s="7" t="s">
        <v>10</v>
      </c>
      <c r="B370" s="459" t="s">
        <v>562</v>
      </c>
      <c r="C370" s="460">
        <v>4</v>
      </c>
      <c r="D370" s="78" t="s">
        <v>24</v>
      </c>
      <c r="E370" s="461"/>
      <c r="F370" s="14"/>
    </row>
    <row r="371" spans="1:6" ht="12.95" customHeight="1">
      <c r="A371" s="7"/>
      <c r="B371" s="459"/>
      <c r="C371" s="460"/>
      <c r="D371" s="78"/>
      <c r="E371" s="461"/>
      <c r="F371" s="14"/>
    </row>
    <row r="372" spans="1:6" ht="12.95" customHeight="1">
      <c r="A372" s="7" t="s">
        <v>11</v>
      </c>
      <c r="B372" s="459" t="s">
        <v>691</v>
      </c>
      <c r="C372" s="460">
        <v>2</v>
      </c>
      <c r="D372" s="78" t="s">
        <v>24</v>
      </c>
      <c r="E372" s="461"/>
      <c r="F372" s="14"/>
    </row>
    <row r="373" spans="1:6" ht="12.95" customHeight="1">
      <c r="A373" s="7"/>
      <c r="B373" s="459"/>
      <c r="C373" s="460"/>
      <c r="D373" s="78"/>
      <c r="E373" s="461"/>
      <c r="F373" s="14"/>
    </row>
    <row r="374" spans="1:6" ht="12.95" customHeight="1">
      <c r="A374" s="7" t="s">
        <v>12</v>
      </c>
      <c r="B374" s="459" t="s">
        <v>692</v>
      </c>
      <c r="C374" s="460">
        <v>2</v>
      </c>
      <c r="D374" s="78" t="s">
        <v>24</v>
      </c>
      <c r="E374" s="461"/>
      <c r="F374" s="14"/>
    </row>
    <row r="375" spans="1:6" ht="12.95" customHeight="1">
      <c r="A375" s="7"/>
      <c r="B375" s="459"/>
      <c r="C375" s="460"/>
      <c r="D375" s="78"/>
      <c r="E375" s="461"/>
      <c r="F375" s="14"/>
    </row>
    <row r="376" spans="1:6" ht="12.95" customHeight="1">
      <c r="A376" s="7" t="s">
        <v>13</v>
      </c>
      <c r="B376" s="459" t="s">
        <v>693</v>
      </c>
      <c r="C376" s="460">
        <v>2</v>
      </c>
      <c r="D376" s="78" t="s">
        <v>24</v>
      </c>
      <c r="E376" s="461"/>
      <c r="F376" s="14"/>
    </row>
    <row r="377" spans="1:6" ht="12.95" customHeight="1">
      <c r="A377" s="7"/>
      <c r="B377" s="459"/>
      <c r="C377" s="460"/>
      <c r="D377" s="78"/>
      <c r="E377" s="461"/>
      <c r="F377" s="14"/>
    </row>
    <row r="378" spans="1:6" ht="12.95" customHeight="1">
      <c r="A378" s="7" t="s">
        <v>14</v>
      </c>
      <c r="B378" s="459" t="s">
        <v>564</v>
      </c>
      <c r="C378" s="460">
        <v>2</v>
      </c>
      <c r="D378" s="78" t="s">
        <v>24</v>
      </c>
      <c r="E378" s="461"/>
      <c r="F378" s="14"/>
    </row>
    <row r="379" spans="1:6" ht="12.95" customHeight="1">
      <c r="A379" s="7"/>
      <c r="B379" s="459"/>
      <c r="C379" s="460"/>
      <c r="D379" s="78"/>
      <c r="E379" s="461"/>
      <c r="F379" s="14"/>
    </row>
    <row r="380" spans="1:6" ht="12.95" customHeight="1">
      <c r="A380" s="7" t="s">
        <v>15</v>
      </c>
      <c r="B380" s="459" t="s">
        <v>694</v>
      </c>
      <c r="C380" s="460">
        <v>2</v>
      </c>
      <c r="D380" s="78" t="s">
        <v>24</v>
      </c>
      <c r="E380" s="461"/>
      <c r="F380" s="14"/>
    </row>
    <row r="381" spans="1:6" ht="12.95" customHeight="1">
      <c r="A381" s="7"/>
      <c r="B381" s="459"/>
      <c r="C381" s="460"/>
      <c r="D381" s="78"/>
      <c r="E381" s="461"/>
      <c r="F381" s="14"/>
    </row>
    <row r="382" spans="1:6" ht="12.95" customHeight="1">
      <c r="A382" s="7" t="s">
        <v>17</v>
      </c>
      <c r="B382" s="459" t="s">
        <v>695</v>
      </c>
      <c r="C382" s="460">
        <v>1</v>
      </c>
      <c r="D382" s="78" t="s">
        <v>24</v>
      </c>
      <c r="E382" s="461"/>
      <c r="F382" s="14"/>
    </row>
    <row r="383" spans="1:6" ht="12.95" customHeight="1">
      <c r="A383" s="7"/>
      <c r="B383" s="459"/>
      <c r="C383" s="460"/>
      <c r="D383" s="78"/>
      <c r="E383" s="461"/>
      <c r="F383" s="14"/>
    </row>
    <row r="384" spans="1:6" ht="12.95" customHeight="1">
      <c r="A384" s="7" t="s">
        <v>18</v>
      </c>
      <c r="B384" s="459" t="s">
        <v>696</v>
      </c>
      <c r="C384" s="460">
        <v>2</v>
      </c>
      <c r="D384" s="78" t="s">
        <v>24</v>
      </c>
      <c r="E384" s="461"/>
      <c r="F384" s="14"/>
    </row>
    <row r="385" spans="1:6" ht="12.95" customHeight="1">
      <c r="A385" s="7"/>
      <c r="B385" s="459"/>
      <c r="C385" s="460"/>
      <c r="D385" s="78"/>
      <c r="E385" s="461"/>
      <c r="F385" s="14"/>
    </row>
    <row r="386" spans="1:6" ht="12.95" customHeight="1">
      <c r="A386" s="7" t="s">
        <v>19</v>
      </c>
      <c r="B386" s="459" t="s">
        <v>697</v>
      </c>
      <c r="C386" s="460">
        <v>1</v>
      </c>
      <c r="D386" s="78" t="s">
        <v>24</v>
      </c>
      <c r="E386" s="461"/>
      <c r="F386" s="14"/>
    </row>
    <row r="387" spans="1:6" ht="12.95" customHeight="1">
      <c r="A387" s="7"/>
      <c r="B387" s="459"/>
      <c r="C387" s="460"/>
      <c r="D387" s="78"/>
      <c r="E387" s="461"/>
      <c r="F387" s="14"/>
    </row>
    <row r="388" spans="1:6" ht="12.95" customHeight="1">
      <c r="A388" s="7" t="s">
        <v>20</v>
      </c>
      <c r="B388" s="459" t="s">
        <v>565</v>
      </c>
      <c r="C388" s="460">
        <v>1</v>
      </c>
      <c r="D388" s="78" t="s">
        <v>24</v>
      </c>
      <c r="E388" s="461"/>
      <c r="F388" s="14"/>
    </row>
    <row r="389" spans="1:6" ht="12.95" customHeight="1">
      <c r="A389" s="7"/>
      <c r="B389" s="459"/>
      <c r="C389" s="460"/>
      <c r="D389" s="78"/>
      <c r="E389" s="461"/>
      <c r="F389" s="14"/>
    </row>
    <row r="390" spans="1:6" ht="12.95" customHeight="1">
      <c r="A390" s="7" t="s">
        <v>21</v>
      </c>
      <c r="B390" s="459" t="s">
        <v>698</v>
      </c>
      <c r="C390" s="460">
        <v>3</v>
      </c>
      <c r="D390" s="78" t="s">
        <v>24</v>
      </c>
      <c r="E390" s="461"/>
      <c r="F390" s="14"/>
    </row>
    <row r="391" spans="1:6" ht="12.95" customHeight="1">
      <c r="A391" s="7"/>
      <c r="B391" s="459"/>
      <c r="C391" s="460"/>
      <c r="D391" s="78"/>
      <c r="E391" s="461"/>
      <c r="F391" s="14"/>
    </row>
    <row r="392" spans="1:6" ht="12.95" customHeight="1">
      <c r="A392" s="7" t="s">
        <v>32</v>
      </c>
      <c r="B392" s="459" t="s">
        <v>699</v>
      </c>
      <c r="C392" s="460">
        <v>1</v>
      </c>
      <c r="D392" s="78" t="s">
        <v>24</v>
      </c>
      <c r="E392" s="461"/>
      <c r="F392" s="14"/>
    </row>
    <row r="393" spans="1:6" ht="12.95" customHeight="1">
      <c r="A393" s="7"/>
      <c r="B393" s="459"/>
      <c r="C393" s="460"/>
      <c r="D393" s="78"/>
      <c r="E393" s="461"/>
      <c r="F393" s="14"/>
    </row>
    <row r="394" spans="1:6" ht="12.95" customHeight="1">
      <c r="A394" s="7" t="s">
        <v>756</v>
      </c>
      <c r="B394" s="459" t="s">
        <v>700</v>
      </c>
      <c r="C394" s="460">
        <v>1</v>
      </c>
      <c r="D394" s="78" t="s">
        <v>24</v>
      </c>
      <c r="E394" s="461"/>
      <c r="F394" s="14"/>
    </row>
    <row r="395" spans="1:6" ht="12.95" customHeight="1">
      <c r="A395" s="7"/>
      <c r="B395" s="459"/>
      <c r="C395" s="460"/>
      <c r="D395" s="78"/>
      <c r="E395" s="461"/>
      <c r="F395" s="14"/>
    </row>
    <row r="396" spans="1:6" ht="12.95" customHeight="1">
      <c r="A396" s="7" t="s">
        <v>757</v>
      </c>
      <c r="B396" s="459" t="s">
        <v>572</v>
      </c>
      <c r="C396" s="460">
        <v>2</v>
      </c>
      <c r="D396" s="78" t="s">
        <v>24</v>
      </c>
      <c r="E396" s="461"/>
      <c r="F396" s="14"/>
    </row>
    <row r="397" spans="1:6" ht="12.95" customHeight="1">
      <c r="A397" s="7"/>
      <c r="B397" s="459"/>
      <c r="C397" s="460"/>
      <c r="D397" s="78"/>
      <c r="E397" s="461"/>
      <c r="F397" s="14"/>
    </row>
    <row r="398" spans="1:6" ht="12.95" customHeight="1">
      <c r="A398" s="7" t="s">
        <v>758</v>
      </c>
      <c r="B398" s="459" t="s">
        <v>701</v>
      </c>
      <c r="C398" s="460">
        <v>2</v>
      </c>
      <c r="D398" s="78" t="s">
        <v>24</v>
      </c>
      <c r="E398" s="461"/>
      <c r="F398" s="14"/>
    </row>
    <row r="399" spans="1:6" ht="12.95" customHeight="1">
      <c r="A399" s="7"/>
      <c r="B399" s="459"/>
      <c r="C399" s="460"/>
      <c r="D399" s="78"/>
      <c r="E399" s="461"/>
      <c r="F399" s="14"/>
    </row>
    <row r="400" spans="1:6" ht="12.95" customHeight="1">
      <c r="A400" s="7" t="s">
        <v>759</v>
      </c>
      <c r="B400" s="459" t="s">
        <v>702</v>
      </c>
      <c r="C400" s="460">
        <v>2</v>
      </c>
      <c r="D400" s="78" t="s">
        <v>24</v>
      </c>
      <c r="E400" s="461"/>
      <c r="F400" s="14"/>
    </row>
    <row r="401" spans="1:6" ht="12.95" customHeight="1">
      <c r="A401" s="7"/>
      <c r="B401" s="459"/>
      <c r="C401" s="460"/>
      <c r="D401" s="78"/>
      <c r="E401" s="461"/>
      <c r="F401" s="14"/>
    </row>
    <row r="402" spans="1:6" ht="12.95" customHeight="1">
      <c r="A402" s="7" t="s">
        <v>761</v>
      </c>
      <c r="B402" s="459" t="s">
        <v>703</v>
      </c>
      <c r="C402" s="460">
        <v>5</v>
      </c>
      <c r="D402" s="78" t="s">
        <v>24</v>
      </c>
      <c r="E402" s="461"/>
      <c r="F402" s="14"/>
    </row>
    <row r="403" spans="1:6" ht="12.95" customHeight="1">
      <c r="A403" s="7"/>
      <c r="B403" s="459"/>
      <c r="C403" s="460"/>
      <c r="D403" s="78"/>
      <c r="E403" s="461"/>
      <c r="F403" s="14"/>
    </row>
    <row r="404" spans="1:6" ht="12.95" customHeight="1">
      <c r="A404" s="7"/>
      <c r="B404" s="459"/>
      <c r="C404" s="460"/>
      <c r="D404" s="78"/>
      <c r="E404" s="461"/>
      <c r="F404" s="14"/>
    </row>
    <row r="405" spans="1:6" ht="12.95" customHeight="1">
      <c r="A405" s="7"/>
      <c r="B405" s="459"/>
      <c r="C405" s="460"/>
      <c r="D405" s="78"/>
      <c r="E405" s="461"/>
      <c r="F405" s="14"/>
    </row>
    <row r="406" spans="1:6" ht="12.95" customHeight="1">
      <c r="A406" s="7"/>
      <c r="B406" s="459"/>
      <c r="C406" s="460"/>
      <c r="D406" s="78"/>
      <c r="E406" s="461"/>
      <c r="F406" s="14"/>
    </row>
    <row r="407" spans="1:6" ht="12.95" customHeight="1">
      <c r="A407" s="7"/>
      <c r="B407" s="459"/>
      <c r="C407" s="460"/>
      <c r="D407" s="78"/>
      <c r="E407" s="461"/>
      <c r="F407" s="14"/>
    </row>
    <row r="408" spans="1:6" ht="12.95" customHeight="1">
      <c r="A408" s="7"/>
      <c r="B408" s="158"/>
      <c r="C408" s="460"/>
      <c r="D408" s="78"/>
      <c r="E408" s="461"/>
      <c r="F408" s="14"/>
    </row>
    <row r="409" spans="1:6" ht="12.95" customHeight="1">
      <c r="A409" s="7"/>
      <c r="B409" s="98"/>
      <c r="C409" s="460"/>
      <c r="D409" s="78"/>
      <c r="E409" s="461"/>
      <c r="F409" s="14"/>
    </row>
    <row r="410" spans="1:6" ht="12.95" customHeight="1">
      <c r="A410" s="7"/>
      <c r="B410" s="159"/>
      <c r="C410" s="460"/>
      <c r="D410" s="78"/>
      <c r="E410" s="461"/>
      <c r="F410" s="14"/>
    </row>
    <row r="411" spans="1:6" ht="13.5" thickBot="1">
      <c r="A411" s="124"/>
      <c r="B411" s="931" t="s">
        <v>126</v>
      </c>
      <c r="C411" s="932"/>
      <c r="D411" s="933"/>
      <c r="E411" s="463"/>
      <c r="F411" s="668"/>
    </row>
    <row r="412" spans="1:6" ht="12.95" customHeight="1" thickTop="1">
      <c r="A412" s="24"/>
      <c r="B412" s="934"/>
      <c r="C412" s="935"/>
      <c r="D412" s="936"/>
      <c r="E412" s="465"/>
      <c r="F412" s="26"/>
    </row>
    <row r="413" spans="1:6" ht="12.95" customHeight="1">
      <c r="A413" s="36"/>
      <c r="B413" s="467"/>
      <c r="C413" s="468"/>
      <c r="D413" s="174"/>
      <c r="E413" s="469"/>
      <c r="F413" s="445"/>
    </row>
    <row r="414" spans="1:6" ht="12.95" customHeight="1">
      <c r="A414" s="36"/>
      <c r="B414" s="467"/>
      <c r="C414" s="470"/>
      <c r="D414" s="174"/>
      <c r="E414" s="469"/>
      <c r="F414" s="445"/>
    </row>
    <row r="415" spans="1:6" ht="12.95" customHeight="1">
      <c r="A415" s="19"/>
      <c r="B415" s="20"/>
      <c r="C415" s="74"/>
      <c r="D415" s="21"/>
      <c r="E415" s="74"/>
      <c r="F415" s="22"/>
    </row>
    <row r="416" spans="1:6" ht="12.95" customHeight="1">
      <c r="A416" s="24" t="s">
        <v>0</v>
      </c>
      <c r="B416" s="25" t="s">
        <v>1</v>
      </c>
      <c r="C416" s="75" t="s">
        <v>2</v>
      </c>
      <c r="D416" s="25" t="s">
        <v>3</v>
      </c>
      <c r="E416" s="75" t="s">
        <v>4</v>
      </c>
      <c r="F416" s="26" t="s">
        <v>5</v>
      </c>
    </row>
    <row r="417" spans="1:6" ht="12.95" customHeight="1">
      <c r="A417" s="7"/>
      <c r="B417" s="459"/>
      <c r="C417" s="460"/>
      <c r="D417" s="78"/>
      <c r="E417" s="461"/>
      <c r="F417" s="14"/>
    </row>
    <row r="418" spans="1:6" ht="12.95" customHeight="1">
      <c r="A418" s="7"/>
      <c r="B418" s="267" t="s">
        <v>650</v>
      </c>
      <c r="C418" s="460"/>
      <c r="D418" s="78"/>
      <c r="E418" s="461"/>
      <c r="F418" s="14"/>
    </row>
    <row r="419" spans="1:6" ht="12.95" customHeight="1">
      <c r="A419" s="7"/>
      <c r="B419" s="459"/>
      <c r="C419" s="460"/>
      <c r="D419" s="78"/>
      <c r="E419" s="461"/>
      <c r="F419" s="14"/>
    </row>
    <row r="420" spans="1:6" ht="12.95" customHeight="1">
      <c r="A420" s="7" t="s">
        <v>6</v>
      </c>
      <c r="B420" s="459" t="s">
        <v>704</v>
      </c>
      <c r="C420" s="460">
        <v>1</v>
      </c>
      <c r="D420" s="78" t="s">
        <v>24</v>
      </c>
      <c r="E420" s="461"/>
      <c r="F420" s="14"/>
    </row>
    <row r="421" spans="1:6" ht="12.95" customHeight="1">
      <c r="A421" s="7"/>
      <c r="B421" s="459"/>
      <c r="C421" s="460"/>
      <c r="D421" s="78"/>
      <c r="E421" s="461"/>
      <c r="F421" s="14"/>
    </row>
    <row r="422" spans="1:6" ht="12.95" customHeight="1">
      <c r="A422" s="7" t="s">
        <v>9</v>
      </c>
      <c r="B422" s="459" t="s">
        <v>582</v>
      </c>
      <c r="C422" s="460">
        <v>1</v>
      </c>
      <c r="D422" s="78" t="s">
        <v>24</v>
      </c>
      <c r="E422" s="461"/>
      <c r="F422" s="14"/>
    </row>
    <row r="423" spans="1:6" ht="12.95" customHeight="1">
      <c r="A423" s="7"/>
      <c r="B423" s="459"/>
      <c r="C423" s="460"/>
      <c r="D423" s="78"/>
      <c r="E423" s="461"/>
      <c r="F423" s="14"/>
    </row>
    <row r="424" spans="1:6" ht="12.95" customHeight="1">
      <c r="A424" s="7" t="s">
        <v>10</v>
      </c>
      <c r="B424" s="459" t="s">
        <v>705</v>
      </c>
      <c r="C424" s="460">
        <v>2</v>
      </c>
      <c r="D424" s="78" t="s">
        <v>24</v>
      </c>
      <c r="E424" s="461"/>
      <c r="F424" s="14"/>
    </row>
    <row r="425" spans="1:6" ht="12.95" customHeight="1">
      <c r="A425" s="7"/>
      <c r="B425" s="459"/>
      <c r="C425" s="460"/>
      <c r="D425" s="78"/>
      <c r="E425" s="461"/>
      <c r="F425" s="14"/>
    </row>
    <row r="426" spans="1:6" ht="12.95" customHeight="1">
      <c r="A426" s="7" t="s">
        <v>11</v>
      </c>
      <c r="B426" s="459" t="s">
        <v>706</v>
      </c>
      <c r="C426" s="460">
        <v>4</v>
      </c>
      <c r="D426" s="78" t="s">
        <v>24</v>
      </c>
      <c r="E426" s="461"/>
      <c r="F426" s="14"/>
    </row>
    <row r="427" spans="1:6" ht="12.95" customHeight="1">
      <c r="A427" s="7"/>
      <c r="B427" s="459"/>
      <c r="C427" s="460"/>
      <c r="D427" s="78"/>
      <c r="E427" s="461"/>
      <c r="F427" s="14"/>
    </row>
    <row r="428" spans="1:6" ht="12.95" customHeight="1">
      <c r="A428" s="7" t="s">
        <v>12</v>
      </c>
      <c r="B428" s="459" t="s">
        <v>707</v>
      </c>
      <c r="C428" s="460">
        <v>5</v>
      </c>
      <c r="D428" s="78" t="s">
        <v>24</v>
      </c>
      <c r="E428" s="461"/>
      <c r="F428" s="14"/>
    </row>
    <row r="429" spans="1:6" ht="12.95" customHeight="1">
      <c r="A429" s="7"/>
      <c r="B429" s="459"/>
      <c r="C429" s="460"/>
      <c r="D429" s="78"/>
      <c r="E429" s="461"/>
      <c r="F429" s="14"/>
    </row>
    <row r="430" spans="1:6" ht="12.95" customHeight="1">
      <c r="A430" s="7" t="s">
        <v>13</v>
      </c>
      <c r="B430" s="459" t="s">
        <v>708</v>
      </c>
      <c r="C430" s="460">
        <v>2</v>
      </c>
      <c r="D430" s="78" t="s">
        <v>24</v>
      </c>
      <c r="E430" s="461"/>
      <c r="F430" s="14"/>
    </row>
    <row r="431" spans="1:6" ht="12.95" customHeight="1">
      <c r="A431" s="7"/>
      <c r="B431" s="459"/>
      <c r="C431" s="460"/>
      <c r="D431" s="78"/>
      <c r="E431" s="461"/>
      <c r="F431" s="14"/>
    </row>
    <row r="432" spans="1:6" ht="12.95" customHeight="1">
      <c r="A432" s="7" t="s">
        <v>14</v>
      </c>
      <c r="B432" s="459" t="s">
        <v>709</v>
      </c>
      <c r="C432" s="460">
        <v>11</v>
      </c>
      <c r="D432" s="78" t="s">
        <v>24</v>
      </c>
      <c r="E432" s="461"/>
      <c r="F432" s="14"/>
    </row>
    <row r="433" spans="1:6" ht="12.95" customHeight="1">
      <c r="A433" s="7"/>
      <c r="B433" s="459"/>
      <c r="C433" s="460"/>
      <c r="D433" s="78"/>
      <c r="E433" s="461"/>
      <c r="F433" s="14"/>
    </row>
    <row r="434" spans="1:6">
      <c r="A434" s="7" t="s">
        <v>15</v>
      </c>
      <c r="B434" s="459" t="s">
        <v>710</v>
      </c>
      <c r="C434" s="460">
        <v>2</v>
      </c>
      <c r="D434" s="78" t="s">
        <v>24</v>
      </c>
      <c r="E434" s="461"/>
      <c r="F434" s="14"/>
    </row>
    <row r="435" spans="1:6">
      <c r="A435" s="7"/>
      <c r="B435" s="459"/>
      <c r="C435" s="460"/>
      <c r="D435" s="78"/>
      <c r="E435" s="461"/>
      <c r="F435" s="14"/>
    </row>
    <row r="436" spans="1:6">
      <c r="A436" s="7" t="s">
        <v>17</v>
      </c>
      <c r="B436" s="459" t="s">
        <v>589</v>
      </c>
      <c r="C436" s="460">
        <v>2</v>
      </c>
      <c r="D436" s="78" t="s">
        <v>24</v>
      </c>
      <c r="E436" s="461"/>
      <c r="F436" s="14"/>
    </row>
    <row r="437" spans="1:6">
      <c r="A437" s="7"/>
      <c r="B437" s="459"/>
      <c r="C437" s="460"/>
      <c r="D437" s="78"/>
      <c r="E437" s="461"/>
      <c r="F437" s="14"/>
    </row>
    <row r="438" spans="1:6">
      <c r="A438" s="7" t="s">
        <v>18</v>
      </c>
      <c r="B438" s="459" t="s">
        <v>591</v>
      </c>
      <c r="C438" s="460">
        <v>6</v>
      </c>
      <c r="D438" s="78" t="s">
        <v>24</v>
      </c>
      <c r="E438" s="461"/>
      <c r="F438" s="14"/>
    </row>
    <row r="439" spans="1:6">
      <c r="A439" s="7"/>
      <c r="B439" s="459"/>
      <c r="C439" s="460"/>
      <c r="D439" s="78"/>
      <c r="E439" s="461"/>
      <c r="F439" s="14"/>
    </row>
    <row r="440" spans="1:6">
      <c r="A440" s="7" t="s">
        <v>19</v>
      </c>
      <c r="B440" s="459" t="s">
        <v>711</v>
      </c>
      <c r="C440" s="460">
        <v>9</v>
      </c>
      <c r="D440" s="78" t="s">
        <v>24</v>
      </c>
      <c r="E440" s="461"/>
      <c r="F440" s="14"/>
    </row>
    <row r="441" spans="1:6">
      <c r="A441" s="7"/>
      <c r="B441" s="459"/>
      <c r="C441" s="460"/>
      <c r="D441" s="78"/>
      <c r="E441" s="461"/>
      <c r="F441" s="14"/>
    </row>
    <row r="442" spans="1:6">
      <c r="A442" s="7" t="s">
        <v>20</v>
      </c>
      <c r="B442" s="459" t="s">
        <v>592</v>
      </c>
      <c r="C442" s="460">
        <v>8</v>
      </c>
      <c r="D442" s="78" t="s">
        <v>24</v>
      </c>
      <c r="E442" s="461"/>
      <c r="F442" s="14"/>
    </row>
    <row r="443" spans="1:6">
      <c r="A443" s="7"/>
      <c r="B443" s="459"/>
      <c r="C443" s="460"/>
      <c r="D443" s="78"/>
      <c r="E443" s="461"/>
      <c r="F443" s="14"/>
    </row>
    <row r="444" spans="1:6">
      <c r="A444" s="7" t="s">
        <v>21</v>
      </c>
      <c r="B444" s="459" t="s">
        <v>593</v>
      </c>
      <c r="C444" s="460">
        <v>8</v>
      </c>
      <c r="D444" s="78" t="s">
        <v>24</v>
      </c>
      <c r="E444" s="461"/>
      <c r="F444" s="14"/>
    </row>
    <row r="445" spans="1:6">
      <c r="A445" s="7"/>
      <c r="B445" s="459"/>
      <c r="C445" s="460"/>
      <c r="D445" s="78"/>
      <c r="E445" s="461"/>
      <c r="F445" s="14"/>
    </row>
    <row r="446" spans="1:6">
      <c r="A446" s="7" t="s">
        <v>32</v>
      </c>
      <c r="B446" s="459" t="s">
        <v>594</v>
      </c>
      <c r="C446" s="460">
        <v>4</v>
      </c>
      <c r="D446" s="78" t="s">
        <v>24</v>
      </c>
      <c r="E446" s="461"/>
      <c r="F446" s="14"/>
    </row>
    <row r="447" spans="1:6">
      <c r="A447" s="7"/>
      <c r="B447" s="459"/>
      <c r="C447" s="460"/>
      <c r="D447" s="78"/>
      <c r="E447" s="461"/>
      <c r="F447" s="14"/>
    </row>
    <row r="448" spans="1:6">
      <c r="A448" s="7" t="s">
        <v>756</v>
      </c>
      <c r="B448" s="459" t="s">
        <v>712</v>
      </c>
      <c r="C448" s="460">
        <v>2</v>
      </c>
      <c r="D448" s="78" t="s">
        <v>24</v>
      </c>
      <c r="E448" s="461"/>
      <c r="F448" s="14"/>
    </row>
    <row r="449" spans="1:6">
      <c r="A449" s="7"/>
      <c r="B449" s="459"/>
      <c r="C449" s="460"/>
      <c r="D449" s="78"/>
      <c r="E449" s="461"/>
      <c r="F449" s="14"/>
    </row>
    <row r="450" spans="1:6">
      <c r="A450" s="7" t="s">
        <v>757</v>
      </c>
      <c r="B450" s="459" t="s">
        <v>595</v>
      </c>
      <c r="C450" s="460">
        <v>5</v>
      </c>
      <c r="D450" s="78" t="s">
        <v>24</v>
      </c>
      <c r="E450" s="461"/>
      <c r="F450" s="14"/>
    </row>
    <row r="451" spans="1:6">
      <c r="A451" s="7"/>
      <c r="B451" s="459"/>
      <c r="C451" s="460"/>
      <c r="D451" s="78"/>
      <c r="E451" s="461"/>
      <c r="F451" s="14"/>
    </row>
    <row r="452" spans="1:6">
      <c r="A452" s="7" t="s">
        <v>758</v>
      </c>
      <c r="B452" s="459" t="s">
        <v>596</v>
      </c>
      <c r="C452" s="460">
        <v>2</v>
      </c>
      <c r="D452" s="78" t="s">
        <v>24</v>
      </c>
      <c r="E452" s="461"/>
      <c r="F452" s="14"/>
    </row>
    <row r="453" spans="1:6">
      <c r="A453" s="7"/>
      <c r="B453" s="459"/>
      <c r="C453" s="460"/>
      <c r="D453" s="78"/>
      <c r="E453" s="461"/>
      <c r="F453" s="14"/>
    </row>
    <row r="454" spans="1:6">
      <c r="A454" s="7" t="s">
        <v>759</v>
      </c>
      <c r="B454" s="459" t="s">
        <v>713</v>
      </c>
      <c r="C454" s="460">
        <v>2</v>
      </c>
      <c r="D454" s="78" t="s">
        <v>24</v>
      </c>
      <c r="E454" s="461"/>
      <c r="F454" s="14"/>
    </row>
    <row r="455" spans="1:6">
      <c r="A455" s="7"/>
      <c r="B455" s="459"/>
      <c r="C455" s="460"/>
      <c r="D455" s="78"/>
      <c r="E455" s="461"/>
      <c r="F455" s="14"/>
    </row>
    <row r="456" spans="1:6">
      <c r="A456" s="7" t="s">
        <v>761</v>
      </c>
      <c r="B456" s="459" t="s">
        <v>597</v>
      </c>
      <c r="C456" s="460">
        <v>2</v>
      </c>
      <c r="D456" s="78" t="s">
        <v>24</v>
      </c>
      <c r="E456" s="461"/>
      <c r="F456" s="14"/>
    </row>
    <row r="457" spans="1:6">
      <c r="A457" s="7"/>
      <c r="B457" s="459"/>
      <c r="C457" s="460"/>
      <c r="D457" s="78"/>
      <c r="E457" s="461"/>
      <c r="F457" s="14"/>
    </row>
    <row r="458" spans="1:6">
      <c r="A458" s="7" t="s">
        <v>762</v>
      </c>
      <c r="B458" s="459" t="s">
        <v>598</v>
      </c>
      <c r="C458" s="460">
        <v>9</v>
      </c>
      <c r="D458" s="78" t="s">
        <v>24</v>
      </c>
      <c r="E458" s="461"/>
      <c r="F458" s="14"/>
    </row>
    <row r="459" spans="1:6">
      <c r="A459" s="7"/>
      <c r="B459" s="459"/>
      <c r="C459" s="460"/>
      <c r="D459" s="78"/>
      <c r="E459" s="461"/>
      <c r="F459" s="14"/>
    </row>
    <row r="460" spans="1:6">
      <c r="A460" s="7" t="s">
        <v>763</v>
      </c>
      <c r="B460" s="459" t="s">
        <v>714</v>
      </c>
      <c r="C460" s="460">
        <v>12</v>
      </c>
      <c r="D460" s="78" t="s">
        <v>24</v>
      </c>
      <c r="E460" s="461"/>
      <c r="F460" s="14"/>
    </row>
    <row r="461" spans="1:6">
      <c r="A461" s="7"/>
      <c r="B461" s="459"/>
      <c r="C461" s="460"/>
      <c r="D461" s="78"/>
      <c r="E461" s="461"/>
      <c r="F461" s="14"/>
    </row>
    <row r="462" spans="1:6">
      <c r="A462" s="7"/>
      <c r="B462" s="459"/>
      <c r="C462" s="460"/>
      <c r="D462" s="78"/>
      <c r="E462" s="461"/>
      <c r="F462" s="14"/>
    </row>
    <row r="463" spans="1:6">
      <c r="A463" s="7"/>
      <c r="B463" s="158"/>
      <c r="C463" s="460"/>
      <c r="D463" s="78"/>
      <c r="E463" s="461"/>
      <c r="F463" s="14"/>
    </row>
    <row r="464" spans="1:6">
      <c r="A464" s="7"/>
      <c r="B464" s="98"/>
      <c r="C464" s="460"/>
      <c r="D464" s="78"/>
      <c r="E464" s="461"/>
      <c r="F464" s="14"/>
    </row>
    <row r="465" spans="1:6">
      <c r="A465" s="7"/>
      <c r="B465" s="159"/>
      <c r="C465" s="460"/>
      <c r="D465" s="78"/>
      <c r="E465" s="461"/>
      <c r="F465" s="14"/>
    </row>
    <row r="466" spans="1:6" ht="13.5" thickBot="1">
      <c r="A466" s="124"/>
      <c r="B466" s="931" t="s">
        <v>126</v>
      </c>
      <c r="C466" s="932"/>
      <c r="D466" s="933"/>
      <c r="E466" s="463"/>
      <c r="F466" s="668"/>
    </row>
    <row r="467" spans="1:6" ht="13.5" thickTop="1">
      <c r="A467" s="24"/>
      <c r="B467" s="934"/>
      <c r="C467" s="935"/>
      <c r="D467" s="936"/>
      <c r="E467" s="465"/>
      <c r="F467" s="26"/>
    </row>
    <row r="468" spans="1:6">
      <c r="A468" s="36"/>
      <c r="B468" s="467"/>
      <c r="C468" s="468"/>
      <c r="D468" s="174"/>
      <c r="E468" s="469"/>
      <c r="F468" s="445"/>
    </row>
    <row r="469" spans="1:6">
      <c r="A469" s="36"/>
      <c r="B469" s="467"/>
      <c r="C469" s="470"/>
      <c r="D469" s="174"/>
      <c r="E469" s="469"/>
      <c r="F469" s="445"/>
    </row>
    <row r="470" spans="1:6">
      <c r="A470" s="19"/>
      <c r="B470" s="20"/>
      <c r="C470" s="74"/>
      <c r="D470" s="21"/>
      <c r="E470" s="74"/>
      <c r="F470" s="22"/>
    </row>
    <row r="471" spans="1:6">
      <c r="A471" s="24" t="s">
        <v>0</v>
      </c>
      <c r="B471" s="25" t="s">
        <v>1</v>
      </c>
      <c r="C471" s="75" t="s">
        <v>2</v>
      </c>
      <c r="D471" s="25" t="s">
        <v>3</v>
      </c>
      <c r="E471" s="75" t="s">
        <v>4</v>
      </c>
      <c r="F471" s="26" t="s">
        <v>5</v>
      </c>
    </row>
    <row r="472" spans="1:6">
      <c r="A472" s="7"/>
      <c r="B472" s="459"/>
      <c r="C472" s="460"/>
      <c r="D472" s="78"/>
      <c r="E472" s="461"/>
      <c r="F472" s="14"/>
    </row>
    <row r="473" spans="1:6">
      <c r="A473" s="7"/>
      <c r="B473" s="267" t="s">
        <v>650</v>
      </c>
      <c r="C473" s="460"/>
      <c r="D473" s="78"/>
      <c r="E473" s="461"/>
      <c r="F473" s="14"/>
    </row>
    <row r="474" spans="1:6">
      <c r="A474" s="7"/>
      <c r="B474" s="459"/>
      <c r="C474" s="460"/>
      <c r="D474" s="78"/>
      <c r="E474" s="461"/>
      <c r="F474" s="14"/>
    </row>
    <row r="475" spans="1:6">
      <c r="A475" s="7" t="s">
        <v>6</v>
      </c>
      <c r="B475" s="459" t="s">
        <v>715</v>
      </c>
      <c r="C475" s="460">
        <v>2</v>
      </c>
      <c r="D475" s="78" t="s">
        <v>24</v>
      </c>
      <c r="E475" s="461"/>
      <c r="F475" s="14"/>
    </row>
    <row r="476" spans="1:6">
      <c r="A476" s="7"/>
      <c r="B476" s="459"/>
      <c r="C476" s="460"/>
      <c r="D476" s="78"/>
      <c r="E476" s="461"/>
      <c r="F476" s="14"/>
    </row>
    <row r="477" spans="1:6">
      <c r="A477" s="7" t="s">
        <v>9</v>
      </c>
      <c r="B477" s="459" t="s">
        <v>716</v>
      </c>
      <c r="C477" s="460">
        <v>5</v>
      </c>
      <c r="D477" s="78" t="s">
        <v>24</v>
      </c>
      <c r="E477" s="461"/>
      <c r="F477" s="14"/>
    </row>
    <row r="478" spans="1:6">
      <c r="A478" s="7"/>
      <c r="B478" s="459"/>
      <c r="C478" s="460"/>
      <c r="D478" s="78"/>
      <c r="E478" s="461"/>
      <c r="F478" s="14"/>
    </row>
    <row r="479" spans="1:6">
      <c r="A479" s="7" t="s">
        <v>10</v>
      </c>
      <c r="B479" s="459" t="s">
        <v>600</v>
      </c>
      <c r="C479" s="460">
        <v>7</v>
      </c>
      <c r="D479" s="78" t="s">
        <v>24</v>
      </c>
      <c r="E479" s="461"/>
      <c r="F479" s="14"/>
    </row>
    <row r="480" spans="1:6">
      <c r="A480" s="7"/>
      <c r="B480" s="459"/>
      <c r="C480" s="460"/>
      <c r="D480" s="78"/>
      <c r="E480" s="461"/>
      <c r="F480" s="14"/>
    </row>
    <row r="481" spans="1:6">
      <c r="A481" s="7" t="s">
        <v>11</v>
      </c>
      <c r="B481" s="459" t="s">
        <v>717</v>
      </c>
      <c r="C481" s="460">
        <v>1</v>
      </c>
      <c r="D481" s="78" t="s">
        <v>24</v>
      </c>
      <c r="E481" s="461"/>
      <c r="F481" s="14"/>
    </row>
    <row r="482" spans="1:6">
      <c r="A482" s="7"/>
      <c r="B482" s="459"/>
      <c r="C482" s="460"/>
      <c r="D482" s="78"/>
      <c r="E482" s="461"/>
      <c r="F482" s="14"/>
    </row>
    <row r="483" spans="1:6">
      <c r="A483" s="7" t="s">
        <v>12</v>
      </c>
      <c r="B483" s="459" t="s">
        <v>602</v>
      </c>
      <c r="C483" s="460">
        <v>2</v>
      </c>
      <c r="D483" s="78" t="s">
        <v>24</v>
      </c>
      <c r="E483" s="461"/>
      <c r="F483" s="14"/>
    </row>
    <row r="484" spans="1:6">
      <c r="A484" s="7"/>
      <c r="B484" s="459"/>
      <c r="C484" s="460"/>
      <c r="D484" s="78"/>
      <c r="E484" s="461"/>
      <c r="F484" s="14"/>
    </row>
    <row r="485" spans="1:6">
      <c r="A485" s="7" t="s">
        <v>13</v>
      </c>
      <c r="B485" s="459" t="s">
        <v>603</v>
      </c>
      <c r="C485" s="460">
        <v>2</v>
      </c>
      <c r="D485" s="78" t="s">
        <v>24</v>
      </c>
      <c r="E485" s="461"/>
      <c r="F485" s="14"/>
    </row>
    <row r="486" spans="1:6">
      <c r="A486" s="7"/>
      <c r="B486" s="459"/>
      <c r="C486" s="460"/>
      <c r="D486" s="78"/>
      <c r="E486" s="461"/>
      <c r="F486" s="14"/>
    </row>
    <row r="487" spans="1:6">
      <c r="A487" s="7" t="s">
        <v>14</v>
      </c>
      <c r="B487" s="459" t="s">
        <v>718</v>
      </c>
      <c r="C487" s="460">
        <v>2</v>
      </c>
      <c r="D487" s="78" t="s">
        <v>24</v>
      </c>
      <c r="E487" s="461"/>
      <c r="F487" s="14"/>
    </row>
    <row r="488" spans="1:6">
      <c r="A488" s="7"/>
      <c r="B488" s="459"/>
      <c r="C488" s="460"/>
      <c r="D488" s="78"/>
      <c r="E488" s="461"/>
      <c r="F488" s="14"/>
    </row>
    <row r="489" spans="1:6">
      <c r="A489" s="7" t="s">
        <v>15</v>
      </c>
      <c r="B489" s="459" t="s">
        <v>604</v>
      </c>
      <c r="C489" s="460">
        <v>2</v>
      </c>
      <c r="D489" s="78" t="s">
        <v>24</v>
      </c>
      <c r="E489" s="461"/>
      <c r="F489" s="14"/>
    </row>
    <row r="490" spans="1:6">
      <c r="A490" s="7"/>
      <c r="B490" s="459"/>
      <c r="C490" s="460"/>
      <c r="D490" s="78"/>
      <c r="E490" s="461"/>
      <c r="F490" s="14"/>
    </row>
    <row r="491" spans="1:6">
      <c r="A491" s="7" t="s">
        <v>17</v>
      </c>
      <c r="B491" s="459" t="s">
        <v>605</v>
      </c>
      <c r="C491" s="460">
        <v>3</v>
      </c>
      <c r="D491" s="78" t="s">
        <v>24</v>
      </c>
      <c r="E491" s="461"/>
      <c r="F491" s="14"/>
    </row>
    <row r="492" spans="1:6">
      <c r="A492" s="7"/>
      <c r="B492" s="459"/>
      <c r="C492" s="460"/>
      <c r="D492" s="78"/>
      <c r="E492" s="461"/>
      <c r="F492" s="14"/>
    </row>
    <row r="493" spans="1:6">
      <c r="A493" s="7" t="s">
        <v>18</v>
      </c>
      <c r="B493" s="459" t="s">
        <v>607</v>
      </c>
      <c r="C493" s="460">
        <v>6</v>
      </c>
      <c r="D493" s="78" t="s">
        <v>24</v>
      </c>
      <c r="E493" s="461"/>
      <c r="F493" s="14"/>
    </row>
    <row r="494" spans="1:6">
      <c r="A494" s="7"/>
      <c r="B494" s="459"/>
      <c r="C494" s="460"/>
      <c r="D494" s="78"/>
      <c r="E494" s="461"/>
      <c r="F494" s="14"/>
    </row>
    <row r="495" spans="1:6">
      <c r="A495" s="7" t="s">
        <v>19</v>
      </c>
      <c r="B495" s="459" t="s">
        <v>719</v>
      </c>
      <c r="C495" s="460">
        <v>7</v>
      </c>
      <c r="D495" s="78" t="s">
        <v>24</v>
      </c>
      <c r="E495" s="461"/>
      <c r="F495" s="14"/>
    </row>
    <row r="496" spans="1:6">
      <c r="A496" s="7"/>
      <c r="B496" s="459"/>
      <c r="C496" s="460"/>
      <c r="D496" s="78"/>
      <c r="E496" s="461"/>
      <c r="F496" s="14"/>
    </row>
    <row r="497" spans="1:6">
      <c r="A497" s="7" t="s">
        <v>20</v>
      </c>
      <c r="B497" s="459" t="s">
        <v>608</v>
      </c>
      <c r="C497" s="460">
        <v>13</v>
      </c>
      <c r="D497" s="78" t="s">
        <v>24</v>
      </c>
      <c r="E497" s="461"/>
      <c r="F497" s="14"/>
    </row>
    <row r="498" spans="1:6">
      <c r="A498" s="7"/>
      <c r="B498" s="459"/>
      <c r="C498" s="460"/>
      <c r="D498" s="78"/>
      <c r="E498" s="461"/>
      <c r="F498" s="14"/>
    </row>
    <row r="499" spans="1:6">
      <c r="A499" s="7" t="s">
        <v>21</v>
      </c>
      <c r="B499" s="459" t="s">
        <v>611</v>
      </c>
      <c r="C499" s="460">
        <v>4</v>
      </c>
      <c r="D499" s="78" t="s">
        <v>24</v>
      </c>
      <c r="E499" s="461"/>
      <c r="F499" s="14"/>
    </row>
    <row r="500" spans="1:6">
      <c r="A500" s="7"/>
      <c r="B500" s="459"/>
      <c r="C500" s="460"/>
      <c r="D500" s="78"/>
      <c r="E500" s="461"/>
      <c r="F500" s="14"/>
    </row>
    <row r="501" spans="1:6">
      <c r="A501" s="7" t="s">
        <v>32</v>
      </c>
      <c r="B501" s="459" t="s">
        <v>615</v>
      </c>
      <c r="C501" s="460">
        <v>2</v>
      </c>
      <c r="D501" s="78" t="s">
        <v>24</v>
      </c>
      <c r="E501" s="461"/>
      <c r="F501" s="14"/>
    </row>
    <row r="502" spans="1:6">
      <c r="A502" s="7"/>
      <c r="B502" s="459"/>
      <c r="C502" s="460"/>
      <c r="D502" s="78"/>
      <c r="E502" s="461"/>
      <c r="F502" s="14"/>
    </row>
    <row r="503" spans="1:6">
      <c r="A503" s="7" t="s">
        <v>756</v>
      </c>
      <c r="B503" s="459" t="s">
        <v>616</v>
      </c>
      <c r="C503" s="460">
        <v>2</v>
      </c>
      <c r="D503" s="78" t="s">
        <v>24</v>
      </c>
      <c r="E503" s="461"/>
      <c r="F503" s="14"/>
    </row>
    <row r="504" spans="1:6">
      <c r="A504" s="7"/>
      <c r="B504" s="459"/>
      <c r="C504" s="460"/>
      <c r="D504" s="78"/>
      <c r="E504" s="461"/>
      <c r="F504" s="14"/>
    </row>
    <row r="505" spans="1:6">
      <c r="A505" s="7" t="s">
        <v>757</v>
      </c>
      <c r="B505" s="459" t="s">
        <v>720</v>
      </c>
      <c r="C505" s="460">
        <v>2</v>
      </c>
      <c r="D505" s="78" t="s">
        <v>24</v>
      </c>
      <c r="E505" s="461"/>
      <c r="F505" s="14"/>
    </row>
    <row r="506" spans="1:6">
      <c r="A506" s="7"/>
      <c r="B506" s="459"/>
      <c r="C506" s="460"/>
      <c r="D506" s="78"/>
      <c r="E506" s="461"/>
      <c r="F506" s="14"/>
    </row>
    <row r="507" spans="1:6">
      <c r="A507" s="7" t="s">
        <v>758</v>
      </c>
      <c r="B507" s="459" t="s">
        <v>618</v>
      </c>
      <c r="C507" s="460">
        <v>4</v>
      </c>
      <c r="D507" s="78" t="s">
        <v>24</v>
      </c>
      <c r="E507" s="461"/>
      <c r="F507" s="14"/>
    </row>
    <row r="508" spans="1:6">
      <c r="A508" s="7"/>
      <c r="B508" s="459"/>
      <c r="C508" s="460"/>
      <c r="D508" s="78"/>
      <c r="E508" s="461"/>
      <c r="F508" s="14"/>
    </row>
    <row r="509" spans="1:6">
      <c r="A509" s="7" t="s">
        <v>759</v>
      </c>
      <c r="B509" s="459" t="s">
        <v>721</v>
      </c>
      <c r="C509" s="460">
        <v>2</v>
      </c>
      <c r="D509" s="78" t="s">
        <v>24</v>
      </c>
      <c r="E509" s="461"/>
      <c r="F509" s="14"/>
    </row>
    <row r="510" spans="1:6">
      <c r="A510" s="7"/>
      <c r="B510" s="459"/>
      <c r="C510" s="460"/>
      <c r="D510" s="78"/>
      <c r="E510" s="461"/>
      <c r="F510" s="14"/>
    </row>
    <row r="511" spans="1:6">
      <c r="A511" s="7" t="s">
        <v>761</v>
      </c>
      <c r="B511" s="459" t="s">
        <v>622</v>
      </c>
      <c r="C511" s="460">
        <v>2</v>
      </c>
      <c r="D511" s="78" t="s">
        <v>24</v>
      </c>
      <c r="E511" s="461"/>
      <c r="F511" s="14"/>
    </row>
    <row r="512" spans="1:6">
      <c r="A512" s="7"/>
      <c r="B512" s="459"/>
      <c r="C512" s="460"/>
      <c r="D512" s="78"/>
      <c r="E512" s="461"/>
      <c r="F512" s="14"/>
    </row>
    <row r="513" spans="1:6">
      <c r="A513" s="7"/>
      <c r="B513" s="459"/>
      <c r="C513" s="460"/>
      <c r="D513" s="78"/>
      <c r="E513" s="461"/>
      <c r="F513" s="14"/>
    </row>
    <row r="514" spans="1:6">
      <c r="A514" s="7"/>
      <c r="B514" s="459"/>
      <c r="C514" s="460"/>
      <c r="D514" s="78"/>
      <c r="E514" s="461"/>
      <c r="F514" s="14"/>
    </row>
    <row r="515" spans="1:6">
      <c r="A515" s="7"/>
      <c r="B515" s="459"/>
      <c r="C515" s="460"/>
      <c r="D515" s="78"/>
      <c r="E515" s="461"/>
      <c r="F515" s="14"/>
    </row>
    <row r="516" spans="1:6">
      <c r="A516" s="7"/>
      <c r="B516" s="459"/>
      <c r="C516" s="460"/>
      <c r="D516" s="78"/>
      <c r="E516" s="461"/>
      <c r="F516" s="14"/>
    </row>
    <row r="517" spans="1:6">
      <c r="A517" s="7"/>
      <c r="B517" s="459"/>
      <c r="C517" s="460"/>
      <c r="D517" s="78"/>
      <c r="E517" s="461"/>
      <c r="F517" s="14"/>
    </row>
    <row r="518" spans="1:6">
      <c r="A518" s="7"/>
      <c r="B518" s="158"/>
      <c r="C518" s="460"/>
      <c r="D518" s="78"/>
      <c r="E518" s="461"/>
      <c r="F518" s="14"/>
    </row>
    <row r="519" spans="1:6">
      <c r="A519" s="7"/>
      <c r="B519" s="98"/>
      <c r="C519" s="460"/>
      <c r="D519" s="78"/>
      <c r="E519" s="461"/>
      <c r="F519" s="14"/>
    </row>
    <row r="520" spans="1:6">
      <c r="A520" s="7"/>
      <c r="B520" s="159"/>
      <c r="C520" s="460"/>
      <c r="D520" s="78"/>
      <c r="E520" s="461"/>
      <c r="F520" s="14"/>
    </row>
    <row r="521" spans="1:6" ht="13.5" thickBot="1">
      <c r="A521" s="124"/>
      <c r="B521" s="931" t="s">
        <v>126</v>
      </c>
      <c r="C521" s="932"/>
      <c r="D521" s="933"/>
      <c r="E521" s="463"/>
      <c r="F521" s="668"/>
    </row>
    <row r="522" spans="1:6" ht="13.5" thickTop="1">
      <c r="A522" s="24"/>
      <c r="B522" s="934"/>
      <c r="C522" s="935"/>
      <c r="D522" s="936"/>
      <c r="E522" s="465"/>
      <c r="F522" s="26"/>
    </row>
    <row r="523" spans="1:6">
      <c r="A523" s="36"/>
      <c r="B523" s="467"/>
      <c r="C523" s="468"/>
      <c r="D523" s="174"/>
      <c r="E523" s="469"/>
      <c r="F523" s="445"/>
    </row>
    <row r="524" spans="1:6">
      <c r="A524" s="36"/>
      <c r="B524" s="467"/>
      <c r="C524" s="470"/>
      <c r="D524" s="174"/>
      <c r="E524" s="469"/>
      <c r="F524" s="445"/>
    </row>
    <row r="525" spans="1:6">
      <c r="A525" s="19"/>
      <c r="B525" s="20"/>
      <c r="C525" s="74"/>
      <c r="D525" s="21"/>
      <c r="E525" s="74"/>
      <c r="F525" s="22"/>
    </row>
    <row r="526" spans="1:6">
      <c r="A526" s="24" t="s">
        <v>0</v>
      </c>
      <c r="B526" s="25" t="s">
        <v>1</v>
      </c>
      <c r="C526" s="75" t="s">
        <v>2</v>
      </c>
      <c r="D526" s="25" t="s">
        <v>3</v>
      </c>
      <c r="E526" s="75" t="s">
        <v>4</v>
      </c>
      <c r="F526" s="26" t="s">
        <v>5</v>
      </c>
    </row>
    <row r="527" spans="1:6">
      <c r="A527" s="7"/>
      <c r="B527" s="265"/>
      <c r="C527" s="460"/>
      <c r="D527" s="78"/>
      <c r="E527" s="461"/>
      <c r="F527" s="14"/>
    </row>
    <row r="528" spans="1:6" s="97" customFormat="1">
      <c r="A528" s="53"/>
      <c r="B528" s="267" t="s">
        <v>33</v>
      </c>
      <c r="C528" s="528"/>
      <c r="D528" s="421"/>
      <c r="E528" s="529"/>
      <c r="F528" s="395"/>
    </row>
    <row r="529" spans="1:6" s="97" customFormat="1">
      <c r="A529" s="53"/>
      <c r="B529" s="267"/>
      <c r="C529" s="528"/>
      <c r="D529" s="421"/>
      <c r="E529" s="529"/>
      <c r="F529" s="395"/>
    </row>
    <row r="530" spans="1:6" s="97" customFormat="1">
      <c r="A530" s="53"/>
      <c r="B530" s="267" t="s">
        <v>45</v>
      </c>
      <c r="C530" s="528"/>
      <c r="D530" s="421"/>
      <c r="E530" s="529"/>
      <c r="F530" s="395"/>
    </row>
    <row r="531" spans="1:6" s="97" customFormat="1">
      <c r="A531" s="53"/>
      <c r="B531" s="530"/>
      <c r="C531" s="528"/>
      <c r="D531" s="421"/>
      <c r="E531" s="529"/>
      <c r="F531" s="395"/>
    </row>
    <row r="532" spans="1:6" s="97" customFormat="1">
      <c r="A532" s="53"/>
      <c r="B532" s="530"/>
      <c r="C532" s="528"/>
      <c r="D532" s="421"/>
      <c r="E532" s="529"/>
      <c r="F532" s="395"/>
    </row>
    <row r="533" spans="1:6" s="97" customFormat="1">
      <c r="A533" s="53"/>
      <c r="B533" s="530" t="s">
        <v>953</v>
      </c>
      <c r="C533" s="528"/>
      <c r="D533" s="421"/>
      <c r="E533" s="529"/>
      <c r="F533" s="395"/>
    </row>
    <row r="534" spans="1:6" s="97" customFormat="1">
      <c r="A534" s="53"/>
      <c r="B534" s="530"/>
      <c r="C534" s="528"/>
      <c r="D534" s="421"/>
      <c r="E534" s="529"/>
      <c r="F534" s="395"/>
    </row>
    <row r="535" spans="1:6" s="97" customFormat="1">
      <c r="A535" s="53"/>
      <c r="B535" s="530"/>
      <c r="C535" s="528"/>
      <c r="D535" s="421"/>
      <c r="E535" s="529"/>
      <c r="F535" s="395"/>
    </row>
    <row r="536" spans="1:6" s="97" customFormat="1">
      <c r="A536" s="53"/>
      <c r="B536" s="530" t="s">
        <v>952</v>
      </c>
      <c r="C536" s="528"/>
      <c r="D536" s="421"/>
      <c r="E536" s="529"/>
      <c r="F536" s="395"/>
    </row>
    <row r="537" spans="1:6" s="97" customFormat="1">
      <c r="A537" s="53"/>
      <c r="B537" s="530"/>
      <c r="C537" s="528"/>
      <c r="D537" s="421"/>
      <c r="E537" s="529"/>
      <c r="F537" s="395"/>
    </row>
    <row r="538" spans="1:6" s="97" customFormat="1">
      <c r="A538" s="53"/>
      <c r="B538" s="530"/>
      <c r="C538" s="528"/>
      <c r="D538" s="421"/>
      <c r="E538" s="529"/>
      <c r="F538" s="395"/>
    </row>
    <row r="539" spans="1:6" s="97" customFormat="1">
      <c r="A539" s="53"/>
      <c r="B539" s="530" t="s">
        <v>951</v>
      </c>
      <c r="C539" s="528"/>
      <c r="D539" s="421"/>
      <c r="E539" s="529"/>
      <c r="F539" s="395"/>
    </row>
    <row r="540" spans="1:6" s="97" customFormat="1">
      <c r="A540" s="53"/>
      <c r="B540" s="530"/>
      <c r="C540" s="528"/>
      <c r="D540" s="421"/>
      <c r="E540" s="529"/>
      <c r="F540" s="395"/>
    </row>
    <row r="541" spans="1:6" s="97" customFormat="1">
      <c r="A541" s="53"/>
      <c r="B541" s="530"/>
      <c r="C541" s="528"/>
      <c r="D541" s="421"/>
      <c r="E541" s="529"/>
      <c r="F541" s="395"/>
    </row>
    <row r="542" spans="1:6" s="97" customFormat="1">
      <c r="A542" s="53"/>
      <c r="B542" s="530" t="s">
        <v>938</v>
      </c>
      <c r="C542" s="528"/>
      <c r="D542" s="421"/>
      <c r="E542" s="529"/>
      <c r="F542" s="395"/>
    </row>
    <row r="543" spans="1:6" s="97" customFormat="1">
      <c r="A543" s="53"/>
      <c r="B543" s="530"/>
      <c r="C543" s="528"/>
      <c r="D543" s="421"/>
      <c r="E543" s="529"/>
      <c r="F543" s="395"/>
    </row>
    <row r="544" spans="1:6" s="97" customFormat="1">
      <c r="A544" s="53"/>
      <c r="B544" s="530"/>
      <c r="C544" s="528"/>
      <c r="D544" s="421"/>
      <c r="E544" s="529"/>
      <c r="F544" s="395"/>
    </row>
    <row r="545" spans="1:6" s="97" customFormat="1">
      <c r="A545" s="53"/>
      <c r="B545" s="530" t="s">
        <v>939</v>
      </c>
      <c r="C545" s="528"/>
      <c r="D545" s="421"/>
      <c r="E545" s="529"/>
      <c r="F545" s="395"/>
    </row>
    <row r="546" spans="1:6" s="97" customFormat="1">
      <c r="A546" s="53"/>
      <c r="B546" s="530"/>
      <c r="C546" s="528"/>
      <c r="D546" s="421"/>
      <c r="E546" s="529"/>
      <c r="F546" s="395"/>
    </row>
    <row r="547" spans="1:6" s="97" customFormat="1">
      <c r="A547" s="53"/>
      <c r="B547" s="530"/>
      <c r="C547" s="528"/>
      <c r="D547" s="421"/>
      <c r="E547" s="529"/>
      <c r="F547" s="395"/>
    </row>
    <row r="548" spans="1:6" s="97" customFormat="1">
      <c r="A548" s="53"/>
      <c r="B548" s="530" t="s">
        <v>940</v>
      </c>
      <c r="C548" s="528"/>
      <c r="D548" s="421"/>
      <c r="E548" s="529"/>
      <c r="F548" s="395"/>
    </row>
    <row r="549" spans="1:6" s="97" customFormat="1">
      <c r="A549" s="53"/>
      <c r="B549" s="530"/>
      <c r="C549" s="528"/>
      <c r="D549" s="421"/>
      <c r="E549" s="529"/>
      <c r="F549" s="395"/>
    </row>
    <row r="550" spans="1:6" s="97" customFormat="1">
      <c r="A550" s="53"/>
      <c r="B550" s="530"/>
      <c r="C550" s="528"/>
      <c r="D550" s="421"/>
      <c r="E550" s="529"/>
      <c r="F550" s="395"/>
    </row>
    <row r="551" spans="1:6" s="97" customFormat="1">
      <c r="A551" s="53"/>
      <c r="B551" s="530" t="s">
        <v>941</v>
      </c>
      <c r="C551" s="528"/>
      <c r="D551" s="421"/>
      <c r="E551" s="529"/>
      <c r="F551" s="395"/>
    </row>
    <row r="552" spans="1:6" s="97" customFormat="1">
      <c r="A552" s="53"/>
      <c r="B552" s="530"/>
      <c r="C552" s="528"/>
      <c r="D552" s="421"/>
      <c r="E552" s="529"/>
      <c r="F552" s="395"/>
    </row>
    <row r="553" spans="1:6" s="97" customFormat="1" ht="13.5" customHeight="1">
      <c r="A553" s="53"/>
      <c r="B553" s="530"/>
      <c r="C553" s="528"/>
      <c r="D553" s="421"/>
      <c r="E553" s="529"/>
      <c r="F553" s="395"/>
    </row>
    <row r="554" spans="1:6" s="97" customFormat="1">
      <c r="A554" s="53"/>
      <c r="B554" s="530"/>
      <c r="C554" s="528"/>
      <c r="D554" s="421"/>
      <c r="E554" s="529"/>
      <c r="F554" s="395"/>
    </row>
    <row r="555" spans="1:6">
      <c r="A555" s="7"/>
      <c r="B555" s="459"/>
      <c r="C555" s="460"/>
      <c r="D555" s="78"/>
      <c r="E555" s="461"/>
      <c r="F555" s="14"/>
    </row>
    <row r="556" spans="1:6">
      <c r="A556" s="7"/>
      <c r="B556" s="459"/>
      <c r="C556" s="460"/>
      <c r="D556" s="78"/>
      <c r="E556" s="461"/>
      <c r="F556" s="14"/>
    </row>
    <row r="557" spans="1:6">
      <c r="A557" s="7"/>
      <c r="B557" s="459"/>
      <c r="C557" s="460"/>
      <c r="D557" s="78"/>
      <c r="E557" s="461"/>
      <c r="F557" s="14"/>
    </row>
    <row r="558" spans="1:6">
      <c r="A558" s="7"/>
      <c r="B558" s="459"/>
      <c r="C558" s="460"/>
      <c r="D558" s="78"/>
      <c r="E558" s="461"/>
      <c r="F558" s="14"/>
    </row>
    <row r="559" spans="1:6">
      <c r="A559" s="7"/>
      <c r="B559" s="459"/>
      <c r="C559" s="460"/>
      <c r="D559" s="78"/>
      <c r="E559" s="461"/>
      <c r="F559" s="14"/>
    </row>
    <row r="560" spans="1:6">
      <c r="A560" s="7"/>
      <c r="B560" s="459"/>
      <c r="C560" s="460"/>
      <c r="D560" s="78"/>
      <c r="E560" s="461"/>
      <c r="F560" s="14"/>
    </row>
    <row r="561" spans="1:6">
      <c r="A561" s="7"/>
      <c r="B561" s="459"/>
      <c r="C561" s="460"/>
      <c r="D561" s="78"/>
      <c r="E561" s="461"/>
      <c r="F561" s="14"/>
    </row>
    <row r="562" spans="1:6">
      <c r="A562" s="7"/>
      <c r="B562" s="459"/>
      <c r="C562" s="460"/>
      <c r="D562" s="78"/>
      <c r="E562" s="461"/>
      <c r="F562" s="14"/>
    </row>
    <row r="563" spans="1:6">
      <c r="A563" s="7"/>
      <c r="B563" s="459"/>
      <c r="C563" s="460"/>
      <c r="D563" s="78"/>
      <c r="E563" s="461"/>
      <c r="F563" s="14"/>
    </row>
    <row r="564" spans="1:6">
      <c r="A564" s="7"/>
      <c r="B564" s="459"/>
      <c r="C564" s="460"/>
      <c r="D564" s="78"/>
      <c r="E564" s="461"/>
      <c r="F564" s="14"/>
    </row>
    <row r="565" spans="1:6">
      <c r="A565" s="7"/>
      <c r="B565" s="459"/>
      <c r="C565" s="460"/>
      <c r="D565" s="78"/>
      <c r="E565" s="461"/>
      <c r="F565" s="14"/>
    </row>
    <row r="566" spans="1:6">
      <c r="A566" s="7"/>
      <c r="B566" s="459"/>
      <c r="C566" s="460"/>
      <c r="D566" s="78"/>
      <c r="E566" s="461"/>
      <c r="F566" s="14"/>
    </row>
    <row r="567" spans="1:6">
      <c r="A567" s="7"/>
      <c r="B567" s="459"/>
      <c r="C567" s="460"/>
      <c r="D567" s="78"/>
      <c r="E567" s="461"/>
      <c r="F567" s="14"/>
    </row>
    <row r="568" spans="1:6">
      <c r="A568" s="7"/>
      <c r="B568" s="459"/>
      <c r="C568" s="460"/>
      <c r="D568" s="78"/>
      <c r="E568" s="461"/>
      <c r="F568" s="14"/>
    </row>
    <row r="569" spans="1:6">
      <c r="A569" s="7"/>
      <c r="B569" s="459"/>
      <c r="C569" s="460"/>
      <c r="D569" s="78"/>
      <c r="E569" s="461"/>
      <c r="F569" s="14"/>
    </row>
    <row r="570" spans="1:6">
      <c r="A570" s="7"/>
      <c r="B570" s="459"/>
      <c r="C570" s="460"/>
      <c r="D570" s="78"/>
      <c r="E570" s="461"/>
      <c r="F570" s="14"/>
    </row>
    <row r="571" spans="1:6">
      <c r="A571" s="7"/>
      <c r="B571" s="459"/>
      <c r="C571" s="460"/>
      <c r="D571" s="78"/>
      <c r="E571" s="461"/>
      <c r="F571" s="14"/>
    </row>
    <row r="572" spans="1:6">
      <c r="A572" s="7"/>
      <c r="B572" s="459"/>
      <c r="C572" s="460"/>
      <c r="D572" s="78"/>
      <c r="E572" s="461"/>
      <c r="F572" s="14"/>
    </row>
    <row r="573" spans="1:6">
      <c r="A573" s="7"/>
      <c r="B573" s="264"/>
      <c r="C573" s="460"/>
      <c r="D573" s="78"/>
      <c r="E573" s="461"/>
      <c r="F573" s="14"/>
    </row>
    <row r="574" spans="1:6">
      <c r="A574" s="7"/>
      <c r="B574" s="98"/>
      <c r="C574" s="460"/>
      <c r="D574" s="78"/>
      <c r="E574" s="461"/>
      <c r="F574" s="14"/>
    </row>
    <row r="575" spans="1:6">
      <c r="A575" s="7"/>
      <c r="B575" s="98"/>
      <c r="C575" s="460"/>
      <c r="D575" s="78"/>
      <c r="E575" s="461"/>
      <c r="F575" s="14"/>
    </row>
    <row r="576" spans="1:6" ht="13.5" thickBot="1">
      <c r="A576" s="124"/>
      <c r="B576" s="931" t="s">
        <v>749</v>
      </c>
      <c r="C576" s="932"/>
      <c r="D576" s="933"/>
      <c r="E576" s="463"/>
      <c r="F576" s="668"/>
    </row>
    <row r="577" spans="1:6" ht="13.5" thickTop="1">
      <c r="A577" s="24"/>
      <c r="B577" s="934"/>
      <c r="C577" s="935"/>
      <c r="D577" s="936"/>
      <c r="E577" s="465"/>
      <c r="F577" s="26"/>
    </row>
    <row r="578" spans="1:6">
      <c r="A578" s="36"/>
      <c r="B578" s="467"/>
      <c r="C578" s="468"/>
      <c r="D578" s="174"/>
      <c r="E578" s="469"/>
      <c r="F578" s="445"/>
    </row>
    <row r="579" spans="1:6" ht="12.95" customHeight="1">
      <c r="A579" s="42"/>
      <c r="C579" s="104"/>
      <c r="D579" s="43"/>
      <c r="E579" s="416"/>
      <c r="F579" s="444"/>
    </row>
    <row r="580" spans="1:6" ht="12.95" customHeight="1">
      <c r="A580" s="44"/>
      <c r="B580" s="20"/>
      <c r="C580" s="86"/>
      <c r="D580" s="63"/>
      <c r="E580" s="86"/>
      <c r="F580" s="64"/>
    </row>
    <row r="581" spans="1:6" ht="12.95" customHeight="1">
      <c r="A581" s="45" t="s">
        <v>0</v>
      </c>
      <c r="B581" s="25" t="s">
        <v>1</v>
      </c>
      <c r="C581" s="87" t="s">
        <v>2</v>
      </c>
      <c r="D581" s="647" t="s">
        <v>3</v>
      </c>
      <c r="E581" s="87" t="s">
        <v>4</v>
      </c>
      <c r="F581" s="65" t="s">
        <v>5</v>
      </c>
    </row>
    <row r="582" spans="1:6" ht="12.95" customHeight="1">
      <c r="A582" s="480"/>
      <c r="B582" s="16" t="s">
        <v>43</v>
      </c>
      <c r="C582" s="88"/>
      <c r="D582" s="66"/>
      <c r="E582" s="88"/>
      <c r="F582" s="436"/>
    </row>
    <row r="583" spans="1:6" ht="12.95" customHeight="1">
      <c r="A583" s="480"/>
      <c r="B583" s="16"/>
      <c r="C583" s="88"/>
      <c r="D583" s="66"/>
      <c r="E583" s="88"/>
      <c r="F583" s="436"/>
    </row>
    <row r="584" spans="1:6" ht="12.95" customHeight="1">
      <c r="A584" s="7"/>
      <c r="B584" s="16" t="s">
        <v>62</v>
      </c>
      <c r="C584" s="76"/>
      <c r="D584" s="9"/>
      <c r="E584" s="76"/>
      <c r="F584" s="14"/>
    </row>
    <row r="585" spans="1:6" ht="12.95" customHeight="1">
      <c r="A585" s="7"/>
      <c r="B585" s="16"/>
      <c r="C585" s="76"/>
      <c r="D585" s="9"/>
      <c r="E585" s="76"/>
      <c r="F585" s="14"/>
    </row>
    <row r="586" spans="1:6" ht="12.95" customHeight="1">
      <c r="A586" s="7"/>
      <c r="B586" s="40" t="s">
        <v>252</v>
      </c>
      <c r="C586" s="191"/>
      <c r="D586" s="211"/>
      <c r="E586" s="141"/>
      <c r="F586" s="394"/>
    </row>
    <row r="587" spans="1:6" ht="12.95" customHeight="1">
      <c r="A587" s="7"/>
      <c r="B587" s="41"/>
      <c r="C587" s="191"/>
      <c r="D587" s="211"/>
      <c r="E587" s="141"/>
      <c r="F587" s="394"/>
    </row>
    <row r="588" spans="1:6" ht="25.5">
      <c r="A588" s="7"/>
      <c r="B588" s="10" t="s">
        <v>71</v>
      </c>
      <c r="C588" s="191"/>
      <c r="D588" s="211"/>
      <c r="E588" s="141"/>
      <c r="F588" s="394"/>
    </row>
    <row r="589" spans="1:6" ht="12.95" customHeight="1">
      <c r="A589" s="7"/>
      <c r="B589" s="41"/>
      <c r="C589" s="191"/>
      <c r="D589" s="211"/>
      <c r="E589" s="141"/>
      <c r="F589" s="394"/>
    </row>
    <row r="590" spans="1:6" ht="12.95" customHeight="1">
      <c r="A590" s="7" t="s">
        <v>6</v>
      </c>
      <c r="B590" s="41" t="s">
        <v>423</v>
      </c>
      <c r="C590" s="191">
        <v>1850</v>
      </c>
      <c r="D590" s="211" t="s">
        <v>22</v>
      </c>
      <c r="E590" s="141"/>
      <c r="F590" s="394"/>
    </row>
    <row r="591" spans="1:6" ht="12.95" customHeight="1">
      <c r="A591" s="7"/>
      <c r="B591" s="41"/>
      <c r="C591" s="191"/>
      <c r="D591" s="211"/>
      <c r="E591" s="141"/>
      <c r="F591" s="394"/>
    </row>
    <row r="592" spans="1:6" s="182" customFormat="1" ht="51">
      <c r="A592" s="482"/>
      <c r="B592" s="40" t="s">
        <v>259</v>
      </c>
      <c r="C592" s="141"/>
      <c r="D592" s="211"/>
      <c r="E592" s="141"/>
      <c r="F592" s="669"/>
    </row>
    <row r="593" spans="1:6" s="182" customFormat="1">
      <c r="A593" s="482"/>
      <c r="B593" s="41"/>
      <c r="C593" s="141"/>
      <c r="D593" s="211"/>
      <c r="E593" s="141"/>
      <c r="F593" s="669"/>
    </row>
    <row r="594" spans="1:6" s="182" customFormat="1">
      <c r="A594" s="482" t="s">
        <v>9</v>
      </c>
      <c r="B594" s="41" t="s">
        <v>933</v>
      </c>
      <c r="C594" s="141">
        <v>347</v>
      </c>
      <c r="D594" s="211" t="s">
        <v>22</v>
      </c>
      <c r="E594" s="141"/>
      <c r="F594" s="669"/>
    </row>
    <row r="595" spans="1:6" ht="12.95" customHeight="1">
      <c r="A595" s="7"/>
      <c r="B595" s="41"/>
      <c r="C595" s="191"/>
      <c r="D595" s="211"/>
      <c r="E595" s="141"/>
      <c r="F595" s="394"/>
    </row>
    <row r="596" spans="1:6" ht="12.95" customHeight="1">
      <c r="A596" s="7"/>
      <c r="B596" s="41"/>
      <c r="C596" s="191"/>
      <c r="D596" s="211"/>
      <c r="E596" s="141"/>
      <c r="F596" s="394"/>
    </row>
    <row r="597" spans="1:6" ht="12.95" customHeight="1">
      <c r="A597" s="7"/>
      <c r="B597" s="40" t="s">
        <v>954</v>
      </c>
      <c r="C597" s="191"/>
      <c r="D597" s="211"/>
      <c r="E597" s="141"/>
      <c r="F597" s="394"/>
    </row>
    <row r="598" spans="1:6" ht="12.95" customHeight="1">
      <c r="A598" s="7"/>
      <c r="B598" s="40"/>
      <c r="C598" s="191"/>
      <c r="D598" s="211"/>
      <c r="E598" s="141"/>
      <c r="F598" s="394"/>
    </row>
    <row r="599" spans="1:6" ht="25.5">
      <c r="A599" s="7"/>
      <c r="B599" s="40" t="s">
        <v>254</v>
      </c>
      <c r="C599" s="191"/>
      <c r="D599" s="211"/>
      <c r="E599" s="141"/>
      <c r="F599" s="394"/>
    </row>
    <row r="600" spans="1:6" ht="12.95" customHeight="1">
      <c r="A600" s="7"/>
      <c r="B600" s="41"/>
      <c r="C600" s="191"/>
      <c r="D600" s="211"/>
      <c r="E600" s="141"/>
      <c r="F600" s="394"/>
    </row>
    <row r="601" spans="1:6">
      <c r="A601" s="7" t="s">
        <v>10</v>
      </c>
      <c r="B601" s="41" t="s">
        <v>937</v>
      </c>
      <c r="C601" s="191">
        <f>C590+C594</f>
        <v>2197</v>
      </c>
      <c r="D601" s="211" t="s">
        <v>22</v>
      </c>
      <c r="E601" s="141"/>
      <c r="F601" s="394"/>
    </row>
    <row r="602" spans="1:6" ht="12.95" customHeight="1">
      <c r="A602" s="7"/>
      <c r="B602" s="41"/>
      <c r="C602" s="191"/>
      <c r="D602" s="211"/>
      <c r="E602" s="141"/>
      <c r="F602" s="394"/>
    </row>
    <row r="603" spans="1:6" ht="12.95" customHeight="1">
      <c r="A603" s="7"/>
      <c r="B603" s="40" t="s">
        <v>89</v>
      </c>
      <c r="C603" s="191"/>
      <c r="D603" s="211"/>
      <c r="E603" s="141"/>
      <c r="F603" s="394"/>
    </row>
    <row r="604" spans="1:6" ht="12.95" customHeight="1">
      <c r="A604" s="7"/>
      <c r="B604" s="41"/>
      <c r="C604" s="191"/>
      <c r="D604" s="211"/>
      <c r="E604" s="141"/>
      <c r="F604" s="394"/>
    </row>
    <row r="605" spans="1:6" ht="12.95" customHeight="1">
      <c r="A605" s="7"/>
      <c r="B605" s="40" t="s">
        <v>255</v>
      </c>
      <c r="C605" s="191"/>
      <c r="D605" s="211"/>
      <c r="E605" s="141"/>
      <c r="F605" s="394"/>
    </row>
    <row r="606" spans="1:6" ht="12.95" customHeight="1">
      <c r="A606" s="7"/>
      <c r="B606" s="41"/>
      <c r="C606" s="191"/>
      <c r="D606" s="211"/>
      <c r="E606" s="141"/>
      <c r="F606" s="394"/>
    </row>
    <row r="607" spans="1:6" ht="12.95" customHeight="1">
      <c r="A607" s="7"/>
      <c r="B607" s="40" t="s">
        <v>256</v>
      </c>
      <c r="C607" s="191"/>
      <c r="D607" s="211"/>
      <c r="E607" s="141"/>
      <c r="F607" s="394"/>
    </row>
    <row r="608" spans="1:6" ht="12.95" customHeight="1">
      <c r="A608" s="7"/>
      <c r="B608" s="41"/>
      <c r="C608" s="191"/>
      <c r="D608" s="211"/>
      <c r="E608" s="141"/>
      <c r="F608" s="394"/>
    </row>
    <row r="609" spans="1:6">
      <c r="A609" s="7" t="s">
        <v>11</v>
      </c>
      <c r="B609" s="41" t="s">
        <v>397</v>
      </c>
      <c r="C609" s="191">
        <v>2650</v>
      </c>
      <c r="D609" s="211" t="s">
        <v>22</v>
      </c>
      <c r="E609" s="141"/>
      <c r="F609" s="394"/>
    </row>
    <row r="610" spans="1:6" ht="12.95" customHeight="1">
      <c r="A610" s="7"/>
      <c r="B610" s="41"/>
      <c r="C610" s="191"/>
      <c r="D610" s="211"/>
      <c r="E610" s="141"/>
      <c r="F610" s="394"/>
    </row>
    <row r="611" spans="1:6" ht="12.95" customHeight="1">
      <c r="A611" s="7"/>
      <c r="B611" s="40" t="s">
        <v>424</v>
      </c>
      <c r="C611" s="191"/>
      <c r="D611" s="211"/>
      <c r="E611" s="141"/>
      <c r="F611" s="394"/>
    </row>
    <row r="612" spans="1:6" ht="12.95" customHeight="1">
      <c r="A612" s="7"/>
      <c r="B612" s="41"/>
      <c r="C612" s="191"/>
      <c r="D612" s="211"/>
      <c r="E612" s="141"/>
      <c r="F612" s="394"/>
    </row>
    <row r="613" spans="1:6" ht="76.5">
      <c r="A613" s="189"/>
      <c r="B613" s="10" t="s">
        <v>396</v>
      </c>
      <c r="C613" s="236"/>
      <c r="D613" s="61"/>
      <c r="E613" s="670"/>
      <c r="F613" s="446"/>
    </row>
    <row r="614" spans="1:6" ht="12.95" customHeight="1">
      <c r="A614" s="189"/>
      <c r="B614" s="11"/>
      <c r="C614" s="237"/>
      <c r="D614" s="238"/>
      <c r="E614" s="483"/>
      <c r="F614" s="689"/>
    </row>
    <row r="615" spans="1:6" ht="12.95" customHeight="1">
      <c r="A615" s="189" t="s">
        <v>12</v>
      </c>
      <c r="B615" s="11" t="s">
        <v>878</v>
      </c>
      <c r="C615" s="237" t="s">
        <v>431</v>
      </c>
      <c r="D615" s="238" t="s">
        <v>121</v>
      </c>
      <c r="E615" s="483"/>
      <c r="F615" s="520"/>
    </row>
    <row r="616" spans="1:6" ht="12.95" customHeight="1">
      <c r="A616" s="189"/>
      <c r="B616" s="11"/>
      <c r="C616" s="237"/>
      <c r="D616" s="238"/>
      <c r="E616" s="483"/>
      <c r="F616" s="520"/>
    </row>
    <row r="617" spans="1:6" ht="12.95" customHeight="1">
      <c r="A617" s="189" t="s">
        <v>13</v>
      </c>
      <c r="B617" s="11" t="s">
        <v>389</v>
      </c>
      <c r="C617" s="237" t="s">
        <v>955</v>
      </c>
      <c r="D617" s="238" t="s">
        <v>134</v>
      </c>
      <c r="E617" s="483"/>
      <c r="F617" s="520"/>
    </row>
    <row r="618" spans="1:6" ht="12.95" customHeight="1">
      <c r="A618" s="189"/>
      <c r="B618" s="11"/>
      <c r="C618" s="237"/>
      <c r="D618" s="238"/>
      <c r="E618" s="483"/>
      <c r="F618" s="520"/>
    </row>
    <row r="619" spans="1:6" ht="12.95" customHeight="1">
      <c r="A619" s="189"/>
      <c r="B619" s="11"/>
      <c r="C619" s="237"/>
      <c r="D619" s="238"/>
      <c r="E619" s="483"/>
      <c r="F619" s="520"/>
    </row>
    <row r="620" spans="1:6" ht="12.95" customHeight="1" thickBot="1">
      <c r="A620" s="176"/>
      <c r="B620" s="916" t="s">
        <v>127</v>
      </c>
      <c r="C620" s="917"/>
      <c r="D620" s="918"/>
      <c r="E620" s="679"/>
      <c r="F620" s="690"/>
    </row>
    <row r="621" spans="1:6" ht="12.95" customHeight="1" thickTop="1">
      <c r="A621" s="183"/>
      <c r="B621" s="902"/>
      <c r="C621" s="903"/>
      <c r="D621" s="904"/>
      <c r="E621" s="230"/>
      <c r="F621" s="531"/>
    </row>
    <row r="622" spans="1:6" ht="12.95" customHeight="1">
      <c r="A622" s="146"/>
      <c r="B622" s="215"/>
      <c r="C622" s="532"/>
      <c r="D622" s="207"/>
      <c r="E622" s="486"/>
      <c r="F622" s="533"/>
    </row>
    <row r="623" spans="1:6" ht="12.95" customHeight="1">
      <c r="A623" s="146"/>
      <c r="B623" s="215"/>
      <c r="C623" s="485"/>
      <c r="D623" s="207"/>
      <c r="E623" s="486"/>
      <c r="F623" s="533"/>
    </row>
    <row r="624" spans="1:6" ht="12.95" customHeight="1">
      <c r="A624" s="44"/>
      <c r="B624" s="20"/>
      <c r="C624" s="86"/>
      <c r="D624" s="63"/>
      <c r="E624" s="86"/>
      <c r="F624" s="64"/>
    </row>
    <row r="625" spans="1:6" ht="12.95" customHeight="1">
      <c r="A625" s="45" t="s">
        <v>0</v>
      </c>
      <c r="B625" s="25" t="s">
        <v>1</v>
      </c>
      <c r="C625" s="87" t="s">
        <v>2</v>
      </c>
      <c r="D625" s="647" t="s">
        <v>3</v>
      </c>
      <c r="E625" s="87" t="s">
        <v>4</v>
      </c>
      <c r="F625" s="65" t="s">
        <v>5</v>
      </c>
    </row>
    <row r="626" spans="1:6" ht="12.95" customHeight="1">
      <c r="A626" s="189"/>
      <c r="B626" s="1" t="s">
        <v>426</v>
      </c>
      <c r="C626" s="235"/>
      <c r="D626" s="192"/>
      <c r="E626" s="457"/>
      <c r="F626" s="534"/>
    </row>
    <row r="627" spans="1:6" ht="63.75">
      <c r="A627" s="189"/>
      <c r="B627" s="1" t="s">
        <v>893</v>
      </c>
      <c r="C627" s="191"/>
      <c r="D627" s="192"/>
      <c r="E627" s="457"/>
      <c r="F627" s="534"/>
    </row>
    <row r="628" spans="1:6" ht="12.95" customHeight="1">
      <c r="A628" s="189"/>
      <c r="B628" s="1"/>
      <c r="C628" s="191"/>
      <c r="D628" s="192"/>
      <c r="E628" s="457"/>
      <c r="F628" s="534"/>
    </row>
    <row r="629" spans="1:6" ht="12.95" customHeight="1">
      <c r="A629" s="189" t="s">
        <v>6</v>
      </c>
      <c r="B629" s="4" t="s">
        <v>892</v>
      </c>
      <c r="C629" s="191">
        <v>256</v>
      </c>
      <c r="D629" s="192" t="s">
        <v>22</v>
      </c>
      <c r="E629" s="457"/>
      <c r="F629" s="534"/>
    </row>
    <row r="630" spans="1:6" ht="12.95" customHeight="1">
      <c r="A630" s="189"/>
      <c r="B630" s="4"/>
      <c r="C630" s="191"/>
      <c r="D630" s="192"/>
      <c r="E630" s="457"/>
      <c r="F630" s="534"/>
    </row>
    <row r="631" spans="1:6" ht="12.95" customHeight="1">
      <c r="A631" s="189" t="s">
        <v>9</v>
      </c>
      <c r="B631" s="4" t="s">
        <v>257</v>
      </c>
      <c r="C631" s="235">
        <v>231</v>
      </c>
      <c r="D631" s="192" t="s">
        <v>40</v>
      </c>
      <c r="E631" s="457"/>
      <c r="F631" s="534"/>
    </row>
    <row r="632" spans="1:6" ht="12.95" customHeight="1">
      <c r="A632" s="189"/>
      <c r="B632" s="4"/>
      <c r="C632" s="235"/>
      <c r="D632" s="192"/>
      <c r="E632" s="457"/>
      <c r="F632" s="534"/>
    </row>
    <row r="633" spans="1:6" ht="25.5">
      <c r="A633" s="189"/>
      <c r="B633" s="1" t="s">
        <v>400</v>
      </c>
      <c r="C633" s="191"/>
      <c r="D633" s="192"/>
      <c r="E633" s="457"/>
      <c r="F633" s="534"/>
    </row>
    <row r="634" spans="1:6" ht="12" customHeight="1">
      <c r="A634" s="189"/>
      <c r="B634" s="1"/>
      <c r="C634" s="191"/>
      <c r="D634" s="192"/>
      <c r="E634" s="457"/>
      <c r="F634" s="534"/>
    </row>
    <row r="635" spans="1:6" ht="12" customHeight="1">
      <c r="A635" s="189" t="s">
        <v>10</v>
      </c>
      <c r="B635" s="4" t="s">
        <v>398</v>
      </c>
      <c r="C635" s="191">
        <v>248</v>
      </c>
      <c r="D635" s="192" t="s">
        <v>22</v>
      </c>
      <c r="E635" s="457"/>
      <c r="F635" s="534"/>
    </row>
    <row r="636" spans="1:6" ht="12" customHeight="1">
      <c r="A636" s="189"/>
      <c r="B636" s="4"/>
      <c r="C636" s="191"/>
      <c r="D636" s="192"/>
      <c r="E636" s="457"/>
      <c r="F636" s="534"/>
    </row>
    <row r="637" spans="1:6">
      <c r="A637" s="189" t="s">
        <v>11</v>
      </c>
      <c r="B637" s="4" t="s">
        <v>257</v>
      </c>
      <c r="C637" s="235">
        <v>226</v>
      </c>
      <c r="D637" s="192" t="s">
        <v>40</v>
      </c>
      <c r="E637" s="457"/>
      <c r="F637" s="534"/>
    </row>
    <row r="638" spans="1:6">
      <c r="A638" s="189"/>
      <c r="B638" s="4"/>
      <c r="C638" s="235"/>
      <c r="D638" s="192"/>
      <c r="E638" s="457"/>
      <c r="F638" s="534"/>
    </row>
    <row r="639" spans="1:6">
      <c r="A639" s="189"/>
      <c r="B639" s="1" t="s">
        <v>432</v>
      </c>
      <c r="C639" s="235"/>
      <c r="D639" s="192"/>
      <c r="E639" s="457"/>
      <c r="F639" s="534"/>
    </row>
    <row r="640" spans="1:6">
      <c r="A640" s="189"/>
      <c r="B640" s="4"/>
      <c r="C640" s="235"/>
      <c r="D640" s="192"/>
      <c r="E640" s="457"/>
      <c r="F640" s="534"/>
    </row>
    <row r="641" spans="1:6" ht="38.25">
      <c r="A641" s="189" t="s">
        <v>12</v>
      </c>
      <c r="B641" s="4" t="s">
        <v>433</v>
      </c>
      <c r="C641" s="235">
        <v>132</v>
      </c>
      <c r="D641" s="192" t="s">
        <v>121</v>
      </c>
      <c r="E641" s="457"/>
      <c r="F641" s="534"/>
    </row>
    <row r="642" spans="1:6" ht="12" customHeight="1">
      <c r="A642" s="189"/>
      <c r="B642" s="4"/>
      <c r="C642" s="235"/>
      <c r="D642" s="192"/>
      <c r="E642" s="457"/>
      <c r="F642" s="534"/>
    </row>
    <row r="643" spans="1:6" ht="12" customHeight="1">
      <c r="A643" s="7"/>
      <c r="B643" s="40" t="s">
        <v>258</v>
      </c>
      <c r="C643" s="191"/>
      <c r="D643" s="211"/>
      <c r="E643" s="141"/>
      <c r="F643" s="394"/>
    </row>
    <row r="644" spans="1:6" ht="12" customHeight="1">
      <c r="A644" s="7"/>
      <c r="B644" s="41"/>
      <c r="C644" s="191"/>
      <c r="D644" s="211"/>
      <c r="E644" s="141"/>
      <c r="F644" s="394"/>
    </row>
    <row r="645" spans="1:6" ht="51">
      <c r="A645" s="7"/>
      <c r="B645" s="40" t="s">
        <v>259</v>
      </c>
      <c r="C645" s="191"/>
      <c r="D645" s="211"/>
      <c r="E645" s="141"/>
      <c r="F645" s="394"/>
    </row>
    <row r="646" spans="1:6" ht="12" customHeight="1">
      <c r="A646" s="7"/>
      <c r="B646" s="41"/>
      <c r="C646" s="191"/>
      <c r="D646" s="211"/>
      <c r="E646" s="141"/>
      <c r="F646" s="394"/>
    </row>
    <row r="647" spans="1:6" ht="12" customHeight="1">
      <c r="A647" s="7" t="s">
        <v>13</v>
      </c>
      <c r="B647" s="41" t="s">
        <v>260</v>
      </c>
      <c r="C647" s="191">
        <f>workings!B121+2*(workings!E121+workings!G121)</f>
        <v>12398.400000000001</v>
      </c>
      <c r="D647" s="211" t="s">
        <v>22</v>
      </c>
      <c r="E647" s="141"/>
      <c r="F647" s="394"/>
    </row>
    <row r="648" spans="1:6" ht="12" customHeight="1">
      <c r="A648" s="7"/>
      <c r="B648" s="41"/>
      <c r="C648" s="191"/>
      <c r="D648" s="211"/>
      <c r="E648" s="141"/>
      <c r="F648" s="394"/>
    </row>
    <row r="649" spans="1:6" ht="12" customHeight="1">
      <c r="A649" s="7" t="s">
        <v>14</v>
      </c>
      <c r="B649" s="41" t="s">
        <v>261</v>
      </c>
      <c r="C649" s="191">
        <v>812</v>
      </c>
      <c r="D649" s="211" t="s">
        <v>22</v>
      </c>
      <c r="E649" s="141"/>
      <c r="F649" s="394"/>
    </row>
    <row r="650" spans="1:6" ht="12" customHeight="1">
      <c r="A650" s="7"/>
      <c r="B650" s="41"/>
      <c r="C650" s="191"/>
      <c r="D650" s="211"/>
      <c r="E650" s="141"/>
      <c r="F650" s="394"/>
    </row>
    <row r="651" spans="1:6" ht="53.25" customHeight="1">
      <c r="A651" s="7"/>
      <c r="B651" s="40" t="s">
        <v>399</v>
      </c>
      <c r="C651" s="191"/>
      <c r="D651" s="211"/>
      <c r="E651" s="141"/>
      <c r="F651" s="394"/>
    </row>
    <row r="652" spans="1:6" ht="12" customHeight="1">
      <c r="A652" s="7"/>
      <c r="B652" s="41"/>
      <c r="C652" s="191"/>
      <c r="D652" s="211"/>
      <c r="E652" s="141"/>
      <c r="F652" s="394"/>
    </row>
    <row r="653" spans="1:6">
      <c r="A653" s="7" t="s">
        <v>15</v>
      </c>
      <c r="B653" s="41" t="s">
        <v>262</v>
      </c>
      <c r="C653" s="191">
        <f>C649</f>
        <v>812</v>
      </c>
      <c r="D653" s="211" t="s">
        <v>22</v>
      </c>
      <c r="E653" s="141"/>
      <c r="F653" s="394"/>
    </row>
    <row r="654" spans="1:6">
      <c r="A654" s="7"/>
      <c r="B654" s="41"/>
      <c r="C654" s="191"/>
      <c r="D654" s="211"/>
      <c r="E654" s="141"/>
      <c r="F654" s="394"/>
    </row>
    <row r="655" spans="1:6">
      <c r="A655" s="7"/>
      <c r="B655" s="41"/>
      <c r="C655" s="191"/>
      <c r="D655" s="211"/>
      <c r="E655" s="141"/>
      <c r="F655" s="394"/>
    </row>
    <row r="656" spans="1:6">
      <c r="A656" s="7"/>
      <c r="B656" s="41"/>
      <c r="C656" s="191"/>
      <c r="D656" s="211"/>
      <c r="E656" s="141"/>
      <c r="F656" s="394"/>
    </row>
    <row r="657" spans="1:6">
      <c r="A657" s="7"/>
      <c r="B657" s="41"/>
      <c r="C657" s="191"/>
      <c r="D657" s="211"/>
      <c r="E657" s="141"/>
      <c r="F657" s="394"/>
    </row>
    <row r="658" spans="1:6">
      <c r="A658" s="7"/>
      <c r="B658" s="41"/>
      <c r="C658" s="191"/>
      <c r="D658" s="211"/>
      <c r="E658" s="141"/>
      <c r="F658" s="394"/>
    </row>
    <row r="659" spans="1:6">
      <c r="A659" s="7"/>
      <c r="B659" s="41"/>
      <c r="C659" s="191"/>
      <c r="D659" s="211"/>
      <c r="E659" s="141"/>
      <c r="F659" s="394"/>
    </row>
    <row r="660" spans="1:6">
      <c r="A660" s="7"/>
      <c r="B660" s="41"/>
      <c r="C660" s="191"/>
      <c r="D660" s="211"/>
      <c r="E660" s="141"/>
      <c r="F660" s="394"/>
    </row>
    <row r="661" spans="1:6">
      <c r="A661" s="7"/>
      <c r="B661" s="41"/>
      <c r="C661" s="191"/>
      <c r="D661" s="211"/>
      <c r="E661" s="141"/>
      <c r="F661" s="394"/>
    </row>
    <row r="662" spans="1:6">
      <c r="A662" s="7"/>
      <c r="B662" s="41"/>
      <c r="C662" s="191"/>
      <c r="D662" s="211"/>
      <c r="E662" s="141"/>
      <c r="F662" s="394"/>
    </row>
    <row r="663" spans="1:6" ht="12" customHeight="1" thickBot="1">
      <c r="A663" s="124"/>
      <c r="B663" s="997" t="s">
        <v>126</v>
      </c>
      <c r="C663" s="998"/>
      <c r="D663" s="999"/>
      <c r="E663" s="691"/>
      <c r="F663" s="692"/>
    </row>
    <row r="664" spans="1:6" ht="12" customHeight="1" thickTop="1">
      <c r="A664" s="24"/>
      <c r="B664" s="994"/>
      <c r="C664" s="995"/>
      <c r="D664" s="996"/>
      <c r="E664" s="505"/>
      <c r="F664" s="535"/>
    </row>
    <row r="665" spans="1:6" ht="12" customHeight="1">
      <c r="A665" s="36"/>
      <c r="B665" s="152"/>
      <c r="C665" s="206"/>
      <c r="D665" s="499"/>
      <c r="E665" s="150"/>
      <c r="F665" s="536"/>
    </row>
    <row r="666" spans="1:6" ht="12" customHeight="1">
      <c r="A666" s="36"/>
      <c r="B666" s="152"/>
      <c r="C666" s="208"/>
      <c r="D666" s="499"/>
      <c r="E666" s="150"/>
      <c r="F666" s="536"/>
    </row>
    <row r="667" spans="1:6" ht="12.95" customHeight="1">
      <c r="A667" s="44"/>
      <c r="B667" s="20"/>
      <c r="C667" s="86"/>
      <c r="D667" s="63"/>
      <c r="E667" s="86"/>
      <c r="F667" s="64"/>
    </row>
    <row r="668" spans="1:6" ht="12.95" customHeight="1">
      <c r="A668" s="45" t="s">
        <v>0</v>
      </c>
      <c r="B668" s="25" t="s">
        <v>1</v>
      </c>
      <c r="C668" s="87" t="s">
        <v>2</v>
      </c>
      <c r="D668" s="647" t="s">
        <v>3</v>
      </c>
      <c r="E668" s="87" t="s">
        <v>4</v>
      </c>
      <c r="F668" s="65" t="s">
        <v>5</v>
      </c>
    </row>
    <row r="669" spans="1:6">
      <c r="A669" s="7"/>
      <c r="B669" s="1" t="s">
        <v>426</v>
      </c>
      <c r="C669" s="191"/>
      <c r="D669" s="211"/>
      <c r="E669" s="141"/>
      <c r="F669" s="394"/>
    </row>
    <row r="670" spans="1:6">
      <c r="A670" s="7"/>
      <c r="B670" s="41"/>
      <c r="C670" s="191"/>
      <c r="D670" s="211"/>
      <c r="E670" s="141"/>
      <c r="F670" s="394"/>
    </row>
    <row r="671" spans="1:6" ht="12" customHeight="1">
      <c r="A671" s="7"/>
      <c r="B671" s="40" t="s">
        <v>263</v>
      </c>
      <c r="C671" s="191"/>
      <c r="D671" s="211"/>
      <c r="E671" s="141"/>
      <c r="F671" s="394"/>
    </row>
    <row r="672" spans="1:6" ht="12" customHeight="1">
      <c r="A672" s="7"/>
      <c r="B672" s="41"/>
      <c r="C672" s="191"/>
      <c r="D672" s="211"/>
      <c r="E672" s="141"/>
      <c r="F672" s="394"/>
    </row>
    <row r="673" spans="1:6" ht="51">
      <c r="A673" s="7"/>
      <c r="B673" s="40" t="s">
        <v>264</v>
      </c>
      <c r="C673" s="191"/>
      <c r="D673" s="211"/>
      <c r="E673" s="141"/>
      <c r="F673" s="394"/>
    </row>
    <row r="674" spans="1:6" ht="12" customHeight="1">
      <c r="A674" s="7"/>
      <c r="B674" s="41"/>
      <c r="C674" s="191"/>
      <c r="D674" s="211"/>
      <c r="E674" s="141"/>
      <c r="F674" s="394"/>
    </row>
    <row r="675" spans="1:6" ht="12" customHeight="1">
      <c r="A675" s="7" t="s">
        <v>6</v>
      </c>
      <c r="B675" s="41" t="s">
        <v>265</v>
      </c>
      <c r="C675" s="191">
        <f>C647</f>
        <v>12398.400000000001</v>
      </c>
      <c r="D675" s="211" t="s">
        <v>22</v>
      </c>
      <c r="E675" s="141"/>
      <c r="F675" s="394"/>
    </row>
    <row r="676" spans="1:6" ht="12" customHeight="1">
      <c r="A676" s="28"/>
      <c r="B676" s="41"/>
      <c r="C676" s="537"/>
      <c r="D676" s="538"/>
      <c r="E676" s="693"/>
      <c r="F676" s="536"/>
    </row>
    <row r="677" spans="1:6" ht="12" customHeight="1">
      <c r="A677" s="7"/>
      <c r="B677" s="40" t="s">
        <v>48</v>
      </c>
      <c r="C677" s="191"/>
      <c r="D677" s="211"/>
      <c r="E677" s="141"/>
      <c r="F677" s="394"/>
    </row>
    <row r="678" spans="1:6" ht="12" customHeight="1">
      <c r="A678" s="7"/>
      <c r="B678" s="40"/>
      <c r="C678" s="191"/>
      <c r="D678" s="211"/>
      <c r="E678" s="141"/>
      <c r="F678" s="394"/>
    </row>
    <row r="679" spans="1:6" ht="12" customHeight="1">
      <c r="A679" s="7"/>
      <c r="B679" s="40" t="s">
        <v>266</v>
      </c>
      <c r="C679" s="191"/>
      <c r="D679" s="211"/>
      <c r="E679" s="141"/>
      <c r="F679" s="394"/>
    </row>
    <row r="680" spans="1:6" ht="12" customHeight="1">
      <c r="A680" s="7"/>
      <c r="B680" s="41"/>
      <c r="C680" s="191"/>
      <c r="D680" s="211"/>
      <c r="E680" s="141"/>
      <c r="F680" s="394"/>
    </row>
    <row r="681" spans="1:6" ht="12" customHeight="1">
      <c r="A681" s="7" t="s">
        <v>9</v>
      </c>
      <c r="B681" s="41" t="s">
        <v>267</v>
      </c>
      <c r="C681" s="191">
        <v>130</v>
      </c>
      <c r="D681" s="211" t="s">
        <v>22</v>
      </c>
      <c r="E681" s="141"/>
      <c r="F681" s="694"/>
    </row>
    <row r="682" spans="1:6" ht="12" customHeight="1">
      <c r="A682" s="7"/>
      <c r="B682" s="41"/>
      <c r="C682" s="191"/>
      <c r="D682" s="211"/>
      <c r="E682" s="141"/>
      <c r="F682" s="694"/>
    </row>
    <row r="683" spans="1:6" ht="12" customHeight="1">
      <c r="A683" s="7"/>
      <c r="B683" s="40" t="s">
        <v>268</v>
      </c>
      <c r="C683" s="191"/>
      <c r="D683" s="211"/>
      <c r="E683" s="141"/>
      <c r="F683" s="694"/>
    </row>
    <row r="684" spans="1:6" ht="12" customHeight="1">
      <c r="A684" s="7"/>
      <c r="B684" s="40"/>
      <c r="C684" s="191"/>
      <c r="D684" s="211"/>
      <c r="E684" s="141"/>
      <c r="F684" s="694"/>
    </row>
    <row r="685" spans="1:6" ht="51">
      <c r="A685" s="7"/>
      <c r="B685" s="40" t="s">
        <v>264</v>
      </c>
      <c r="C685" s="191"/>
      <c r="D685" s="211"/>
      <c r="E685" s="141"/>
      <c r="F685" s="694"/>
    </row>
    <row r="686" spans="1:6" ht="12" customHeight="1">
      <c r="A686" s="7"/>
      <c r="B686" s="41"/>
      <c r="C686" s="191"/>
      <c r="D686" s="211"/>
      <c r="E686" s="141"/>
      <c r="F686" s="694"/>
    </row>
    <row r="687" spans="1:6" ht="12" customHeight="1">
      <c r="A687" s="7" t="s">
        <v>10</v>
      </c>
      <c r="B687" s="41" t="s">
        <v>269</v>
      </c>
      <c r="C687" s="191">
        <f>C681</f>
        <v>130</v>
      </c>
      <c r="D687" s="211" t="s">
        <v>22</v>
      </c>
      <c r="E687" s="141"/>
      <c r="F687" s="694"/>
    </row>
    <row r="688" spans="1:6" ht="12" customHeight="1">
      <c r="A688" s="7"/>
      <c r="B688" s="41"/>
      <c r="C688" s="191"/>
      <c r="D688" s="211"/>
      <c r="E688" s="141"/>
      <c r="F688" s="694"/>
    </row>
    <row r="689" spans="1:6" ht="38.25">
      <c r="A689" s="492"/>
      <c r="B689" s="35" t="s">
        <v>405</v>
      </c>
      <c r="C689" s="539"/>
      <c r="D689" s="494"/>
      <c r="E689" s="683"/>
      <c r="F689" s="695"/>
    </row>
    <row r="690" spans="1:6" ht="12" customHeight="1">
      <c r="A690" s="12"/>
      <c r="B690" s="495"/>
      <c r="C690" s="539"/>
      <c r="D690" s="494"/>
      <c r="E690" s="685"/>
      <c r="F690" s="695"/>
    </row>
    <row r="691" spans="1:6" ht="12" customHeight="1">
      <c r="A691" s="12" t="s">
        <v>11</v>
      </c>
      <c r="B691" s="496" t="s">
        <v>404</v>
      </c>
      <c r="C691" s="539">
        <v>150</v>
      </c>
      <c r="D691" s="494" t="s">
        <v>121</v>
      </c>
      <c r="E691" s="497"/>
      <c r="F691" s="695"/>
    </row>
    <row r="692" spans="1:6" ht="12" customHeight="1">
      <c r="A692" s="7"/>
      <c r="B692" s="41"/>
      <c r="C692" s="191"/>
      <c r="D692" s="211"/>
      <c r="E692" s="141"/>
      <c r="F692" s="694"/>
    </row>
    <row r="693" spans="1:6" ht="12" customHeight="1">
      <c r="A693" s="189"/>
      <c r="B693" s="1" t="s">
        <v>410</v>
      </c>
      <c r="C693" s="191"/>
      <c r="D693" s="192"/>
      <c r="E693" s="457"/>
      <c r="F693" s="534"/>
    </row>
    <row r="694" spans="1:6" ht="12" customHeight="1">
      <c r="A694" s="189"/>
      <c r="B694" s="4"/>
      <c r="C694" s="191"/>
      <c r="D694" s="192"/>
      <c r="E694" s="457"/>
      <c r="F694" s="534"/>
    </row>
    <row r="695" spans="1:6" ht="25.5">
      <c r="A695" s="189" t="s">
        <v>12</v>
      </c>
      <c r="B695" s="4" t="s">
        <v>408</v>
      </c>
      <c r="C695" s="191">
        <v>2115</v>
      </c>
      <c r="D695" s="192" t="s">
        <v>121</v>
      </c>
      <c r="E695" s="457"/>
      <c r="F695" s="534"/>
    </row>
    <row r="696" spans="1:6" ht="12" customHeight="1">
      <c r="A696" s="189"/>
      <c r="B696" s="4"/>
      <c r="C696" s="191"/>
      <c r="D696" s="192"/>
      <c r="E696" s="457"/>
      <c r="F696" s="534"/>
    </row>
    <row r="697" spans="1:6" ht="12" customHeight="1">
      <c r="A697" s="189"/>
      <c r="B697" s="1" t="s">
        <v>411</v>
      </c>
      <c r="C697" s="191"/>
      <c r="D697" s="192"/>
      <c r="E697" s="457"/>
      <c r="F697" s="534"/>
    </row>
    <row r="698" spans="1:6" ht="12" customHeight="1">
      <c r="A698" s="189"/>
      <c r="B698" s="4"/>
      <c r="C698" s="191"/>
      <c r="D698" s="192"/>
      <c r="E698" s="457"/>
      <c r="F698" s="534"/>
    </row>
    <row r="699" spans="1:6" ht="25.5">
      <c r="A699" s="189" t="s">
        <v>13</v>
      </c>
      <c r="B699" s="4" t="s">
        <v>409</v>
      </c>
      <c r="C699" s="191">
        <v>120</v>
      </c>
      <c r="D699" s="192" t="s">
        <v>121</v>
      </c>
      <c r="E699" s="457"/>
      <c r="F699" s="534"/>
    </row>
    <row r="700" spans="1:6" ht="12" customHeight="1">
      <c r="A700" s="7"/>
      <c r="B700" s="41"/>
      <c r="C700" s="191"/>
      <c r="D700" s="211"/>
      <c r="E700" s="141"/>
      <c r="F700" s="694"/>
    </row>
    <row r="701" spans="1:6" ht="12" customHeight="1">
      <c r="A701" s="7"/>
      <c r="B701" s="40"/>
      <c r="C701" s="191"/>
      <c r="D701" s="211"/>
      <c r="E701" s="141"/>
      <c r="F701" s="694"/>
    </row>
    <row r="702" spans="1:6" ht="12" customHeight="1">
      <c r="A702" s="7"/>
      <c r="B702" s="41"/>
      <c r="C702" s="191"/>
      <c r="D702" s="211"/>
      <c r="E702" s="141"/>
      <c r="F702" s="694"/>
    </row>
    <row r="703" spans="1:6" ht="12" customHeight="1">
      <c r="A703" s="7"/>
      <c r="B703" s="41"/>
      <c r="C703" s="191"/>
      <c r="D703" s="211"/>
      <c r="E703" s="141"/>
      <c r="F703" s="694"/>
    </row>
    <row r="704" spans="1:6" ht="12" customHeight="1">
      <c r="A704" s="28"/>
      <c r="B704" s="41"/>
      <c r="C704" s="537"/>
      <c r="D704" s="538"/>
      <c r="E704" s="693"/>
      <c r="F704" s="536"/>
    </row>
    <row r="705" spans="1:6" ht="12" customHeight="1">
      <c r="A705" s="28"/>
      <c r="B705" s="41"/>
      <c r="C705" s="537"/>
      <c r="D705" s="538"/>
      <c r="E705" s="693"/>
      <c r="F705" s="536"/>
    </row>
    <row r="706" spans="1:6" ht="12" customHeight="1">
      <c r="A706" s="28"/>
      <c r="B706" s="41"/>
      <c r="C706" s="537"/>
      <c r="D706" s="538"/>
      <c r="E706" s="693"/>
      <c r="F706" s="536"/>
    </row>
    <row r="707" spans="1:6" ht="12" customHeight="1">
      <c r="A707" s="28"/>
      <c r="B707" s="264"/>
      <c r="C707" s="537"/>
      <c r="D707" s="538"/>
      <c r="E707" s="693"/>
      <c r="F707" s="536"/>
    </row>
    <row r="708" spans="1:6" ht="12" customHeight="1">
      <c r="A708" s="28"/>
      <c r="B708" s="98"/>
      <c r="C708" s="537"/>
      <c r="D708" s="538"/>
      <c r="E708" s="693"/>
      <c r="F708" s="536"/>
    </row>
    <row r="709" spans="1:6" ht="12" customHeight="1">
      <c r="A709" s="28"/>
      <c r="B709" s="98"/>
      <c r="C709" s="537"/>
      <c r="D709" s="538"/>
      <c r="E709" s="693"/>
      <c r="F709" s="536"/>
    </row>
    <row r="710" spans="1:6" ht="13.5" thickBot="1">
      <c r="A710" s="233"/>
      <c r="B710" s="949" t="s">
        <v>390</v>
      </c>
      <c r="C710" s="950"/>
      <c r="D710" s="951"/>
      <c r="E710" s="233"/>
      <c r="F710" s="678"/>
    </row>
    <row r="711" spans="1:6" ht="12" customHeight="1" thickTop="1">
      <c r="A711" s="234"/>
      <c r="B711" s="993"/>
      <c r="C711" s="966"/>
      <c r="D711" s="967"/>
      <c r="E711" s="234"/>
      <c r="F711" s="398"/>
    </row>
    <row r="712" spans="1:6" ht="12" customHeight="1">
      <c r="A712" s="36"/>
      <c r="C712" s="102"/>
      <c r="D712" s="37"/>
      <c r="E712" s="80"/>
      <c r="F712" s="445"/>
    </row>
    <row r="713" spans="1:6" ht="12" customHeight="1">
      <c r="A713" s="36"/>
      <c r="C713" s="102"/>
      <c r="D713" s="37"/>
      <c r="E713" s="80"/>
      <c r="F713" s="445"/>
    </row>
    <row r="714" spans="1:6" ht="12" customHeight="1">
      <c r="A714" s="19"/>
      <c r="B714" s="281"/>
      <c r="C714" s="74"/>
      <c r="D714" s="21"/>
      <c r="E714" s="74"/>
      <c r="F714" s="22"/>
    </row>
    <row r="715" spans="1:6" ht="12" customHeight="1">
      <c r="A715" s="24" t="s">
        <v>0</v>
      </c>
      <c r="B715" s="282" t="s">
        <v>1</v>
      </c>
      <c r="C715" s="75"/>
      <c r="D715" s="25"/>
      <c r="E715" s="75"/>
      <c r="F715" s="26" t="s">
        <v>63</v>
      </c>
    </row>
    <row r="716" spans="1:6" ht="12" customHeight="1">
      <c r="A716" s="7"/>
      <c r="B716" s="8"/>
      <c r="C716" s="106"/>
      <c r="D716" s="9"/>
      <c r="E716" s="76"/>
      <c r="F716" s="14"/>
    </row>
    <row r="717" spans="1:6" s="97" customFormat="1" ht="12" customHeight="1">
      <c r="A717" s="53"/>
      <c r="B717" s="34" t="s">
        <v>33</v>
      </c>
      <c r="C717" s="106"/>
      <c r="D717" s="56"/>
      <c r="E717" s="85"/>
      <c r="F717" s="395"/>
    </row>
    <row r="718" spans="1:6" s="97" customFormat="1" ht="12" customHeight="1">
      <c r="A718" s="53"/>
      <c r="B718" s="34"/>
      <c r="C718" s="106"/>
      <c r="D718" s="56"/>
      <c r="E718" s="85"/>
      <c r="F718" s="395"/>
    </row>
    <row r="719" spans="1:6" s="97" customFormat="1" ht="12" customHeight="1">
      <c r="A719" s="53"/>
      <c r="B719" s="34"/>
      <c r="C719" s="106"/>
      <c r="D719" s="56"/>
      <c r="E719" s="85"/>
      <c r="F719" s="395"/>
    </row>
    <row r="720" spans="1:6" s="97" customFormat="1" ht="12" customHeight="1">
      <c r="A720" s="53"/>
      <c r="B720" s="34" t="s">
        <v>47</v>
      </c>
      <c r="C720" s="106"/>
      <c r="D720" s="56"/>
      <c r="E720" s="85"/>
      <c r="F720" s="395"/>
    </row>
    <row r="721" spans="1:6" s="97" customFormat="1" ht="12" customHeight="1">
      <c r="A721" s="53"/>
      <c r="B721" s="261"/>
      <c r="C721" s="106"/>
      <c r="D721" s="56"/>
      <c r="E721" s="85"/>
      <c r="F721" s="395"/>
    </row>
    <row r="722" spans="1:6" s="97" customFormat="1" ht="12" customHeight="1">
      <c r="A722" s="53"/>
      <c r="B722" s="261"/>
      <c r="C722" s="106"/>
      <c r="D722" s="56"/>
      <c r="E722" s="85"/>
      <c r="F722" s="395"/>
    </row>
    <row r="723" spans="1:6" s="97" customFormat="1" ht="12" customHeight="1">
      <c r="A723" s="53"/>
      <c r="B723" s="40" t="s">
        <v>33</v>
      </c>
      <c r="C723" s="197"/>
      <c r="D723" s="502"/>
      <c r="E723" s="154"/>
      <c r="F723" s="540"/>
    </row>
    <row r="724" spans="1:6" s="97" customFormat="1" ht="12" customHeight="1">
      <c r="A724" s="53"/>
      <c r="B724" s="153"/>
      <c r="C724" s="197"/>
      <c r="D724" s="502"/>
      <c r="E724" s="154"/>
      <c r="F724" s="540"/>
    </row>
    <row r="725" spans="1:6" s="97" customFormat="1" ht="12" customHeight="1">
      <c r="A725" s="53"/>
      <c r="B725" s="153"/>
      <c r="C725" s="197"/>
      <c r="D725" s="502"/>
      <c r="E725" s="154"/>
      <c r="F725" s="540"/>
    </row>
    <row r="726" spans="1:6" s="97" customFormat="1">
      <c r="A726" s="53"/>
      <c r="B726" s="153" t="s">
        <v>916</v>
      </c>
      <c r="C726" s="197"/>
      <c r="D726" s="502"/>
      <c r="E726" s="154"/>
      <c r="F726" s="540"/>
    </row>
    <row r="727" spans="1:6" s="97" customFormat="1" ht="12" customHeight="1">
      <c r="A727" s="53"/>
      <c r="B727" s="153"/>
      <c r="C727" s="197"/>
      <c r="D727" s="502"/>
      <c r="E727" s="154"/>
      <c r="F727" s="540"/>
    </row>
    <row r="728" spans="1:6" s="97" customFormat="1">
      <c r="A728" s="53"/>
      <c r="B728" s="153" t="s">
        <v>917</v>
      </c>
      <c r="C728" s="197"/>
      <c r="D728" s="502"/>
      <c r="E728" s="154"/>
      <c r="F728" s="540"/>
    </row>
    <row r="729" spans="1:6" s="97" customFormat="1" ht="12" customHeight="1">
      <c r="A729" s="53"/>
      <c r="B729" s="153"/>
      <c r="C729" s="197"/>
      <c r="D729" s="502"/>
      <c r="E729" s="154"/>
      <c r="F729" s="540"/>
    </row>
    <row r="730" spans="1:6" s="97" customFormat="1">
      <c r="A730" s="53"/>
      <c r="B730" s="153" t="s">
        <v>918</v>
      </c>
      <c r="C730" s="197"/>
      <c r="D730" s="502"/>
      <c r="E730" s="154"/>
      <c r="F730" s="540"/>
    </row>
    <row r="731" spans="1:6" s="97" customFormat="1" ht="12" customHeight="1">
      <c r="A731" s="53"/>
      <c r="B731" s="153"/>
      <c r="C731" s="197"/>
      <c r="D731" s="502"/>
      <c r="E731" s="154"/>
      <c r="F731" s="540"/>
    </row>
    <row r="732" spans="1:6" s="97" customFormat="1" ht="12" customHeight="1">
      <c r="A732" s="53"/>
      <c r="B732" s="261"/>
      <c r="C732" s="106"/>
      <c r="D732" s="56"/>
      <c r="E732" s="85"/>
      <c r="F732" s="395"/>
    </row>
    <row r="733" spans="1:6" ht="12" customHeight="1">
      <c r="A733" s="7"/>
      <c r="B733" s="8"/>
      <c r="C733" s="106"/>
      <c r="D733" s="9"/>
      <c r="E733" s="76"/>
      <c r="F733" s="14"/>
    </row>
    <row r="734" spans="1:6" ht="12" customHeight="1">
      <c r="A734" s="7"/>
      <c r="B734" s="8"/>
      <c r="C734" s="106"/>
      <c r="D734" s="9"/>
      <c r="E734" s="76"/>
      <c r="F734" s="14"/>
    </row>
    <row r="735" spans="1:6" ht="12" customHeight="1">
      <c r="A735" s="7"/>
      <c r="B735" s="8"/>
      <c r="C735" s="106"/>
      <c r="D735" s="9"/>
      <c r="E735" s="76"/>
      <c r="F735" s="14"/>
    </row>
    <row r="736" spans="1:6" ht="12" customHeight="1">
      <c r="A736" s="7"/>
      <c r="B736" s="8"/>
      <c r="C736" s="106"/>
      <c r="D736" s="9"/>
      <c r="E736" s="76"/>
      <c r="F736" s="14"/>
    </row>
    <row r="737" spans="1:6" ht="12" customHeight="1">
      <c r="A737" s="7"/>
      <c r="B737" s="8"/>
      <c r="C737" s="106"/>
      <c r="D737" s="9"/>
      <c r="E737" s="76"/>
      <c r="F737" s="14"/>
    </row>
    <row r="738" spans="1:6" ht="12" customHeight="1">
      <c r="A738" s="7"/>
      <c r="B738" s="8"/>
      <c r="C738" s="106"/>
      <c r="D738" s="9"/>
      <c r="E738" s="76"/>
      <c r="F738" s="14"/>
    </row>
    <row r="739" spans="1:6" ht="12" customHeight="1">
      <c r="A739" s="7"/>
      <c r="B739" s="8"/>
      <c r="C739" s="106"/>
      <c r="D739" s="9"/>
      <c r="E739" s="76"/>
      <c r="F739" s="14"/>
    </row>
    <row r="740" spans="1:6" ht="12" customHeight="1">
      <c r="A740" s="7"/>
      <c r="B740" s="8"/>
      <c r="C740" s="106"/>
      <c r="D740" s="9"/>
      <c r="E740" s="76"/>
      <c r="F740" s="14"/>
    </row>
    <row r="741" spans="1:6" ht="12" customHeight="1">
      <c r="A741" s="7"/>
      <c r="B741" s="8"/>
      <c r="C741" s="106"/>
      <c r="D741" s="9"/>
      <c r="E741" s="76"/>
      <c r="F741" s="14"/>
    </row>
    <row r="742" spans="1:6" ht="12" customHeight="1">
      <c r="A742" s="7"/>
      <c r="B742" s="8"/>
      <c r="C742" s="106"/>
      <c r="D742" s="9"/>
      <c r="E742" s="76"/>
      <c r="F742" s="14"/>
    </row>
    <row r="743" spans="1:6" ht="12" customHeight="1">
      <c r="A743" s="7"/>
      <c r="B743" s="8"/>
      <c r="C743" s="106"/>
      <c r="D743" s="9"/>
      <c r="E743" s="76"/>
      <c r="F743" s="14"/>
    </row>
    <row r="744" spans="1:6" ht="12" customHeight="1">
      <c r="A744" s="7"/>
      <c r="B744" s="8"/>
      <c r="C744" s="106"/>
      <c r="D744" s="9"/>
      <c r="E744" s="76"/>
      <c r="F744" s="14"/>
    </row>
    <row r="745" spans="1:6" ht="12" customHeight="1">
      <c r="A745" s="7"/>
      <c r="B745" s="8"/>
      <c r="C745" s="106"/>
      <c r="D745" s="9"/>
      <c r="E745" s="76"/>
      <c r="F745" s="14"/>
    </row>
    <row r="746" spans="1:6" ht="12" customHeight="1">
      <c r="A746" s="7"/>
      <c r="B746" s="8"/>
      <c r="C746" s="106"/>
      <c r="D746" s="9"/>
      <c r="E746" s="76"/>
      <c r="F746" s="14"/>
    </row>
    <row r="747" spans="1:6" ht="12" customHeight="1">
      <c r="A747" s="7"/>
      <c r="B747" s="8"/>
      <c r="C747" s="106"/>
      <c r="D747" s="9"/>
      <c r="E747" s="76"/>
      <c r="F747" s="14"/>
    </row>
    <row r="748" spans="1:6" ht="12" customHeight="1">
      <c r="A748" s="7"/>
      <c r="B748" s="8"/>
      <c r="C748" s="106"/>
      <c r="D748" s="9"/>
      <c r="E748" s="76"/>
      <c r="F748" s="14"/>
    </row>
    <row r="749" spans="1:6" ht="12" customHeight="1">
      <c r="A749" s="7"/>
      <c r="B749" s="8"/>
      <c r="C749" s="106"/>
      <c r="D749" s="9"/>
      <c r="E749" s="76"/>
      <c r="F749" s="14"/>
    </row>
    <row r="750" spans="1:6" ht="12" customHeight="1">
      <c r="A750" s="7"/>
      <c r="B750" s="8"/>
      <c r="C750" s="106"/>
      <c r="D750" s="9"/>
      <c r="E750" s="76"/>
      <c r="F750" s="14"/>
    </row>
    <row r="751" spans="1:6" ht="12" customHeight="1">
      <c r="A751" s="7"/>
      <c r="B751" s="8"/>
      <c r="C751" s="106"/>
      <c r="D751" s="9"/>
      <c r="E751" s="76"/>
      <c r="F751" s="14"/>
    </row>
    <row r="752" spans="1:6" ht="12" customHeight="1">
      <c r="A752" s="7"/>
      <c r="B752" s="8"/>
      <c r="C752" s="106"/>
      <c r="D752" s="9"/>
      <c r="E752" s="76"/>
      <c r="F752" s="14"/>
    </row>
    <row r="753" spans="1:6" ht="12" customHeight="1">
      <c r="A753" s="7"/>
      <c r="B753" s="8"/>
      <c r="C753" s="106"/>
      <c r="D753" s="9"/>
      <c r="E753" s="76"/>
      <c r="F753" s="14"/>
    </row>
    <row r="754" spans="1:6" ht="12" customHeight="1">
      <c r="A754" s="7"/>
      <c r="B754" s="8"/>
      <c r="C754" s="106"/>
      <c r="D754" s="9"/>
      <c r="E754" s="76"/>
      <c r="F754" s="14"/>
    </row>
    <row r="755" spans="1:6" ht="12" customHeight="1">
      <c r="A755" s="7"/>
      <c r="B755" s="8"/>
      <c r="C755" s="106"/>
      <c r="D755" s="9"/>
      <c r="E755" s="76"/>
      <c r="F755" s="14"/>
    </row>
    <row r="756" spans="1:6" ht="12" customHeight="1">
      <c r="A756" s="7"/>
      <c r="B756" s="8"/>
      <c r="C756" s="106"/>
      <c r="D756" s="9"/>
      <c r="E756" s="76"/>
      <c r="F756" s="14"/>
    </row>
    <row r="757" spans="1:6" ht="12" customHeight="1">
      <c r="A757" s="7"/>
      <c r="B757" s="8"/>
      <c r="C757" s="106"/>
      <c r="D757" s="9"/>
      <c r="E757" s="76"/>
      <c r="F757" s="14"/>
    </row>
    <row r="758" spans="1:6" ht="12" customHeight="1">
      <c r="A758" s="7"/>
      <c r="B758" s="8"/>
      <c r="C758" s="106"/>
      <c r="D758" s="9"/>
      <c r="E758" s="76"/>
      <c r="F758" s="14"/>
    </row>
    <row r="759" spans="1:6" ht="12" customHeight="1">
      <c r="A759" s="7"/>
      <c r="B759" s="8"/>
      <c r="C759" s="106"/>
      <c r="D759" s="9"/>
      <c r="E759" s="76"/>
      <c r="F759" s="14"/>
    </row>
    <row r="760" spans="1:6" ht="12" customHeight="1">
      <c r="A760" s="7"/>
      <c r="B760" s="8"/>
      <c r="C760" s="106"/>
      <c r="D760" s="9"/>
      <c r="E760" s="76"/>
      <c r="F760" s="14"/>
    </row>
    <row r="761" spans="1:6" ht="12" customHeight="1">
      <c r="A761" s="7"/>
      <c r="B761" s="8"/>
      <c r="C761" s="106"/>
      <c r="D761" s="9"/>
      <c r="E761" s="76"/>
      <c r="F761" s="14"/>
    </row>
    <row r="762" spans="1:6" ht="12" customHeight="1">
      <c r="A762" s="7"/>
      <c r="B762" s="8"/>
      <c r="C762" s="106"/>
      <c r="D762" s="9"/>
      <c r="E762" s="76"/>
      <c r="F762" s="14"/>
    </row>
    <row r="763" spans="1:6" ht="12" customHeight="1">
      <c r="A763" s="7"/>
      <c r="B763" s="8"/>
      <c r="C763" s="106"/>
      <c r="D763" s="9"/>
      <c r="E763" s="76"/>
      <c r="F763" s="14"/>
    </row>
    <row r="764" spans="1:6" ht="12" customHeight="1">
      <c r="A764" s="7"/>
      <c r="B764" s="8"/>
      <c r="C764" s="106"/>
      <c r="D764" s="9"/>
      <c r="E764" s="76"/>
      <c r="F764" s="14"/>
    </row>
    <row r="765" spans="1:6" ht="12" customHeight="1">
      <c r="A765" s="7"/>
      <c r="B765" s="8"/>
      <c r="C765" s="106"/>
      <c r="D765" s="9"/>
      <c r="E765" s="76"/>
      <c r="F765" s="14"/>
    </row>
    <row r="766" spans="1:6" ht="12" customHeight="1">
      <c r="A766" s="7"/>
      <c r="B766" s="8"/>
      <c r="C766" s="106"/>
      <c r="D766" s="9"/>
      <c r="E766" s="76"/>
      <c r="F766" s="14"/>
    </row>
    <row r="767" spans="1:6" ht="12" customHeight="1">
      <c r="A767" s="7"/>
      <c r="B767" s="8"/>
      <c r="C767" s="106"/>
      <c r="D767" s="9"/>
      <c r="E767" s="76"/>
      <c r="F767" s="14"/>
    </row>
    <row r="768" spans="1:6" ht="13.5" thickBot="1">
      <c r="A768" s="124"/>
      <c r="B768" s="1000" t="s">
        <v>390</v>
      </c>
      <c r="C768" s="1001"/>
      <c r="D768" s="1002"/>
      <c r="E768" s="451"/>
      <c r="F768" s="668"/>
    </row>
    <row r="769" spans="1:6" ht="12" customHeight="1" thickTop="1">
      <c r="A769" s="24"/>
      <c r="B769" s="1003"/>
      <c r="C769" s="1004"/>
      <c r="D769" s="1005"/>
      <c r="E769" s="75"/>
      <c r="F769" s="26"/>
    </row>
    <row r="770" spans="1:6" ht="12" customHeight="1">
      <c r="A770" s="36"/>
      <c r="C770" s="102"/>
      <c r="D770" s="37"/>
      <c r="E770" s="80"/>
      <c r="F770" s="445"/>
    </row>
    <row r="771" spans="1:6" ht="12" customHeight="1">
      <c r="A771" s="36"/>
      <c r="C771" s="102"/>
      <c r="D771" s="37"/>
      <c r="E771" s="80"/>
      <c r="F771" s="445"/>
    </row>
    <row r="772" spans="1:6" ht="12" customHeight="1">
      <c r="A772" s="19"/>
      <c r="B772" s="68"/>
      <c r="C772" s="89"/>
      <c r="D772" s="69"/>
      <c r="E772" s="89"/>
      <c r="F772" s="22"/>
    </row>
    <row r="773" spans="1:6" ht="12" customHeight="1">
      <c r="A773" s="24" t="s">
        <v>0</v>
      </c>
      <c r="B773" s="648" t="s">
        <v>1</v>
      </c>
      <c r="C773" s="90"/>
      <c r="D773" s="642"/>
      <c r="E773" s="90"/>
      <c r="F773" s="26" t="s">
        <v>63</v>
      </c>
    </row>
    <row r="774" spans="1:6" ht="12" customHeight="1">
      <c r="A774" s="7"/>
      <c r="B774" s="35"/>
      <c r="D774" s="37"/>
      <c r="E774" s="80"/>
      <c r="F774" s="14"/>
    </row>
    <row r="775" spans="1:6" ht="12" customHeight="1">
      <c r="A775" s="7"/>
      <c r="B775" s="35" t="s">
        <v>1061</v>
      </c>
      <c r="D775" s="37"/>
      <c r="E775" s="80"/>
      <c r="F775" s="14"/>
    </row>
    <row r="776" spans="1:6" ht="12" customHeight="1">
      <c r="A776" s="7"/>
      <c r="B776" s="35"/>
      <c r="D776" s="37"/>
      <c r="E776" s="80"/>
      <c r="F776" s="14"/>
    </row>
    <row r="777" spans="1:6">
      <c r="A777" s="7"/>
      <c r="B777" s="35" t="s">
        <v>831</v>
      </c>
      <c r="C777" s="99"/>
      <c r="D777" s="37"/>
      <c r="E777" s="80"/>
      <c r="F777" s="14"/>
    </row>
    <row r="778" spans="1:6" ht="12.95" customHeight="1">
      <c r="A778" s="7"/>
      <c r="B778" s="35"/>
      <c r="C778" s="99"/>
      <c r="D778" s="37"/>
      <c r="E778" s="80"/>
      <c r="F778" s="14"/>
    </row>
    <row r="779" spans="1:6" ht="12.95" customHeight="1">
      <c r="A779" s="7"/>
      <c r="B779" s="35" t="s">
        <v>51</v>
      </c>
      <c r="D779" s="37"/>
      <c r="E779" s="80"/>
      <c r="F779" s="14"/>
    </row>
    <row r="780" spans="1:6" ht="12.95" customHeight="1">
      <c r="A780" s="7"/>
      <c r="B780" s="62"/>
      <c r="C780" s="99"/>
      <c r="D780" s="37"/>
      <c r="E780" s="80"/>
      <c r="F780" s="14"/>
    </row>
    <row r="781" spans="1:6" ht="12.95" customHeight="1">
      <c r="A781" s="53"/>
      <c r="B781" s="136"/>
      <c r="C781" s="102"/>
      <c r="D781" s="639"/>
      <c r="E781" s="137"/>
      <c r="F781" s="395"/>
    </row>
    <row r="782" spans="1:6" ht="12.95" customHeight="1">
      <c r="A782" s="53">
        <v>1</v>
      </c>
      <c r="B782" s="136" t="s">
        <v>37</v>
      </c>
      <c r="C782" s="987"/>
      <c r="D782" s="987"/>
      <c r="E782" s="987"/>
      <c r="F782" s="395"/>
    </row>
    <row r="783" spans="1:6" ht="12.95" customHeight="1">
      <c r="A783" s="53"/>
      <c r="B783" s="136"/>
      <c r="C783" s="649"/>
      <c r="D783" s="649"/>
      <c r="E783" s="649"/>
      <c r="F783" s="395"/>
    </row>
    <row r="784" spans="1:6" ht="12.95" customHeight="1">
      <c r="A784" s="53"/>
      <c r="B784" s="136"/>
      <c r="C784" s="102"/>
      <c r="D784" s="639"/>
      <c r="E784" s="137"/>
      <c r="F784" s="395"/>
    </row>
    <row r="785" spans="1:6" ht="12.95" customHeight="1">
      <c r="A785" s="53">
        <v>2</v>
      </c>
      <c r="B785" s="138" t="s">
        <v>42</v>
      </c>
      <c r="C785" s="987"/>
      <c r="D785" s="987"/>
      <c r="E785" s="987"/>
      <c r="F785" s="395"/>
    </row>
    <row r="786" spans="1:6" ht="12.95" customHeight="1">
      <c r="A786" s="53"/>
      <c r="B786" s="138"/>
      <c r="C786" s="649"/>
      <c r="D786" s="649"/>
      <c r="E786" s="649"/>
      <c r="F786" s="395"/>
    </row>
    <row r="787" spans="1:6" ht="12" customHeight="1">
      <c r="A787" s="53"/>
      <c r="B787" s="136"/>
      <c r="C787" s="102"/>
      <c r="D787" s="639"/>
      <c r="E787" s="137"/>
      <c r="F787" s="395"/>
    </row>
    <row r="788" spans="1:6" ht="12.95" customHeight="1">
      <c r="A788" s="53">
        <v>3</v>
      </c>
      <c r="B788" s="136" t="s">
        <v>44</v>
      </c>
      <c r="C788" s="987"/>
      <c r="D788" s="987"/>
      <c r="E788" s="987"/>
      <c r="F788" s="395"/>
    </row>
    <row r="789" spans="1:6" ht="12.95" customHeight="1">
      <c r="A789" s="53"/>
      <c r="B789" s="136"/>
      <c r="C789" s="649"/>
      <c r="D789" s="649"/>
      <c r="E789" s="649"/>
      <c r="F789" s="395"/>
    </row>
    <row r="790" spans="1:6" ht="12.95" customHeight="1">
      <c r="A790" s="53"/>
      <c r="B790" s="136"/>
      <c r="C790" s="137"/>
      <c r="D790" s="639"/>
      <c r="E790" s="139"/>
      <c r="F790" s="395"/>
    </row>
    <row r="791" spans="1:6" ht="12.95" customHeight="1">
      <c r="A791" s="53">
        <v>4</v>
      </c>
      <c r="B791" s="136" t="s">
        <v>45</v>
      </c>
      <c r="C791" s="987"/>
      <c r="D791" s="987"/>
      <c r="E791" s="987"/>
      <c r="F791" s="395"/>
    </row>
    <row r="792" spans="1:6" ht="12.95" customHeight="1">
      <c r="A792" s="53"/>
      <c r="B792" s="136"/>
      <c r="C792" s="649"/>
      <c r="D792" s="649"/>
      <c r="E792" s="649"/>
      <c r="F792" s="395"/>
    </row>
    <row r="793" spans="1:6" ht="12.95" customHeight="1">
      <c r="A793" s="53"/>
      <c r="B793" s="136"/>
      <c r="C793" s="102"/>
      <c r="D793" s="639"/>
      <c r="E793" s="137"/>
      <c r="F793" s="395"/>
    </row>
    <row r="794" spans="1:6">
      <c r="A794" s="53">
        <v>5</v>
      </c>
      <c r="B794" s="136" t="s">
        <v>47</v>
      </c>
      <c r="C794" s="987"/>
      <c r="D794" s="987"/>
      <c r="E794" s="987"/>
      <c r="F794" s="395"/>
    </row>
    <row r="795" spans="1:6" ht="12.95" customHeight="1">
      <c r="A795" s="53"/>
      <c r="B795" s="136"/>
      <c r="C795" s="102"/>
      <c r="D795" s="639"/>
      <c r="E795" s="137"/>
      <c r="F795" s="395"/>
    </row>
    <row r="796" spans="1:6" ht="12.95" customHeight="1">
      <c r="A796" s="7"/>
      <c r="B796" s="35"/>
      <c r="C796" s="99"/>
      <c r="D796" s="638"/>
      <c r="E796" s="80"/>
      <c r="F796" s="395"/>
    </row>
    <row r="797" spans="1:6" ht="12.95" customHeight="1">
      <c r="A797" s="7"/>
      <c r="B797" s="62"/>
      <c r="C797" s="986"/>
      <c r="D797" s="986"/>
      <c r="E797" s="986"/>
      <c r="F797" s="395"/>
    </row>
    <row r="798" spans="1:6" ht="12.95" customHeight="1">
      <c r="A798" s="7"/>
      <c r="B798" s="62"/>
      <c r="C798" s="99"/>
      <c r="D798" s="638"/>
      <c r="E798" s="80"/>
      <c r="F798" s="395"/>
    </row>
    <row r="799" spans="1:6" ht="12.95" customHeight="1">
      <c r="A799" s="7"/>
      <c r="B799" s="62"/>
      <c r="C799" s="986"/>
      <c r="D799" s="986"/>
      <c r="E799" s="986"/>
      <c r="F799" s="395"/>
    </row>
    <row r="800" spans="1:6" ht="12.95" customHeight="1">
      <c r="A800" s="7"/>
      <c r="B800" s="62"/>
      <c r="D800" s="638"/>
      <c r="E800" s="80"/>
      <c r="F800" s="395"/>
    </row>
    <row r="801" spans="1:6">
      <c r="A801" s="7"/>
      <c r="B801" s="62"/>
      <c r="C801" s="986"/>
      <c r="D801" s="986"/>
      <c r="E801" s="986"/>
      <c r="F801" s="395"/>
    </row>
    <row r="802" spans="1:6" ht="12.95" customHeight="1">
      <c r="A802" s="7"/>
      <c r="B802" s="62"/>
      <c r="C802" s="99"/>
      <c r="D802" s="37"/>
      <c r="E802" s="80"/>
      <c r="F802" s="395"/>
    </row>
    <row r="803" spans="1:6">
      <c r="A803" s="7"/>
      <c r="B803" s="62"/>
      <c r="D803" s="638"/>
      <c r="E803" s="91"/>
      <c r="F803" s="395"/>
    </row>
    <row r="804" spans="1:6" ht="12.95" customHeight="1">
      <c r="A804" s="7"/>
      <c r="B804" s="62"/>
      <c r="D804" s="638"/>
      <c r="E804" s="91"/>
      <c r="F804" s="395"/>
    </row>
    <row r="805" spans="1:6" ht="12.95" customHeight="1">
      <c r="A805" s="7"/>
      <c r="B805" s="62"/>
      <c r="D805" s="638"/>
      <c r="E805" s="91"/>
      <c r="F805" s="395"/>
    </row>
    <row r="806" spans="1:6" ht="12.95" customHeight="1">
      <c r="A806" s="7"/>
      <c r="B806" s="62"/>
      <c r="D806" s="638"/>
      <c r="E806" s="91"/>
      <c r="F806" s="395"/>
    </row>
    <row r="807" spans="1:6" ht="12.95" customHeight="1">
      <c r="A807" s="7"/>
      <c r="B807" s="62"/>
      <c r="D807" s="638"/>
      <c r="E807" s="91"/>
      <c r="F807" s="395"/>
    </row>
    <row r="808" spans="1:6" ht="12.95" customHeight="1">
      <c r="A808" s="7"/>
      <c r="B808" s="62"/>
      <c r="C808" s="99"/>
      <c r="D808" s="37"/>
      <c r="E808" s="80"/>
      <c r="F808" s="395"/>
    </row>
    <row r="809" spans="1:6">
      <c r="A809" s="7"/>
      <c r="B809" s="62"/>
      <c r="C809" s="99"/>
      <c r="D809" s="37"/>
      <c r="E809" s="80"/>
      <c r="F809" s="395"/>
    </row>
    <row r="810" spans="1:6" ht="12.95" customHeight="1">
      <c r="A810" s="7"/>
      <c r="B810" s="62"/>
      <c r="C810" s="99"/>
      <c r="D810" s="37"/>
      <c r="E810" s="80"/>
      <c r="F810" s="395"/>
    </row>
    <row r="811" spans="1:6">
      <c r="A811" s="7"/>
      <c r="B811" s="62"/>
      <c r="C811" s="99"/>
      <c r="D811" s="37"/>
      <c r="E811" s="80"/>
      <c r="F811" s="395"/>
    </row>
    <row r="812" spans="1:6" ht="12.95" customHeight="1">
      <c r="A812" s="7"/>
      <c r="B812" s="62"/>
      <c r="C812" s="99"/>
      <c r="D812" s="37"/>
      <c r="E812" s="80"/>
      <c r="F812" s="395"/>
    </row>
    <row r="813" spans="1:6" ht="12.95" customHeight="1">
      <c r="A813" s="7"/>
      <c r="B813" s="62"/>
      <c r="C813" s="99"/>
      <c r="D813" s="37"/>
      <c r="E813" s="80"/>
      <c r="F813" s="395"/>
    </row>
    <row r="814" spans="1:6" ht="12.95" customHeight="1">
      <c r="A814" s="7"/>
      <c r="B814" s="62"/>
      <c r="C814" s="99"/>
      <c r="D814" s="37"/>
      <c r="E814" s="80"/>
      <c r="F814" s="395"/>
    </row>
    <row r="815" spans="1:6" ht="12.95" customHeight="1">
      <c r="A815" s="7"/>
      <c r="B815" s="62"/>
      <c r="E815" s="80"/>
      <c r="F815" s="395"/>
    </row>
    <row r="816" spans="1:6" ht="12.95" customHeight="1">
      <c r="A816" s="7"/>
      <c r="B816" s="70"/>
      <c r="E816" s="80"/>
      <c r="F816" s="395"/>
    </row>
    <row r="817" spans="1:6" ht="12.95" customHeight="1">
      <c r="A817" s="7"/>
      <c r="B817" s="35"/>
      <c r="E817" s="77"/>
      <c r="F817" s="395"/>
    </row>
    <row r="818" spans="1:6" ht="12.95" customHeight="1">
      <c r="A818" s="7"/>
      <c r="B818" s="617"/>
      <c r="E818" s="77"/>
      <c r="F818" s="395"/>
    </row>
    <row r="819" spans="1:6" ht="12.95" customHeight="1">
      <c r="A819" s="5"/>
      <c r="B819" s="71"/>
      <c r="C819" s="280"/>
      <c r="D819" s="72"/>
      <c r="E819" s="92"/>
      <c r="F819" s="140"/>
    </row>
    <row r="820" spans="1:6" ht="28.5" customHeight="1" thickBot="1">
      <c r="A820" s="125"/>
      <c r="B820" s="949" t="s">
        <v>842</v>
      </c>
      <c r="C820" s="950"/>
      <c r="D820" s="950"/>
      <c r="E820" s="951"/>
      <c r="F820" s="678"/>
    </row>
    <row r="821" spans="1:6" ht="12.95" customHeight="1" thickTop="1">
      <c r="A821" s="126"/>
      <c r="B821" s="966"/>
      <c r="C821" s="966"/>
      <c r="D821" s="966"/>
      <c r="E821" s="967"/>
      <c r="F821" s="398"/>
    </row>
    <row r="822" spans="1:6" ht="12.95" customHeight="1">
      <c r="A822" s="36"/>
      <c r="C822" s="102"/>
      <c r="D822" s="37"/>
      <c r="E822" s="80"/>
      <c r="F822" s="445"/>
    </row>
    <row r="823" spans="1:6" ht="12.95" customHeight="1">
      <c r="C823" s="37"/>
      <c r="E823" s="23"/>
      <c r="F823" s="23"/>
    </row>
    <row r="824" spans="1:6" ht="12.95" customHeight="1">
      <c r="C824" s="37"/>
      <c r="E824" s="23"/>
      <c r="F824" s="23"/>
    </row>
    <row r="825" spans="1:6" ht="12.95" customHeight="1">
      <c r="C825" s="37"/>
      <c r="E825" s="23"/>
      <c r="F825" s="23"/>
    </row>
    <row r="826" spans="1:6" ht="12.95" customHeight="1">
      <c r="C826" s="37"/>
      <c r="E826" s="23"/>
      <c r="F826" s="23"/>
    </row>
    <row r="827" spans="1:6" ht="12.95" customHeight="1">
      <c r="C827" s="37"/>
      <c r="E827" s="23"/>
      <c r="F827" s="23"/>
    </row>
    <row r="828" spans="1:6" ht="12.95" customHeight="1">
      <c r="C828" s="37"/>
      <c r="E828" s="23"/>
      <c r="F828" s="23"/>
    </row>
    <row r="829" spans="1:6" ht="12.95" customHeight="1">
      <c r="C829" s="37"/>
      <c r="E829" s="23"/>
      <c r="F829" s="23"/>
    </row>
    <row r="830" spans="1:6" ht="12.95" customHeight="1">
      <c r="C830" s="37"/>
      <c r="E830" s="23"/>
      <c r="F830" s="23"/>
    </row>
    <row r="831" spans="1:6" ht="12.95" customHeight="1">
      <c r="C831" s="37"/>
      <c r="E831" s="23"/>
      <c r="F831" s="23"/>
    </row>
    <row r="832" spans="1:6" ht="12.95" customHeight="1">
      <c r="C832" s="37"/>
      <c r="E832" s="23"/>
      <c r="F832" s="23"/>
    </row>
    <row r="833" spans="1:10" ht="12.95" customHeight="1">
      <c r="C833" s="37"/>
      <c r="E833" s="23"/>
      <c r="F833" s="23"/>
    </row>
    <row r="834" spans="1:10" ht="12.95" customHeight="1">
      <c r="C834" s="37"/>
      <c r="E834" s="23"/>
      <c r="F834" s="23"/>
    </row>
    <row r="835" spans="1:10" ht="12.95" customHeight="1">
      <c r="C835" s="37"/>
      <c r="E835" s="23"/>
      <c r="F835" s="23"/>
    </row>
    <row r="836" spans="1:10" ht="12.95" customHeight="1">
      <c r="C836" s="37"/>
      <c r="E836" s="23"/>
      <c r="F836" s="23"/>
    </row>
    <row r="837" spans="1:10" ht="12.95" customHeight="1">
      <c r="C837" s="37"/>
      <c r="E837" s="23"/>
      <c r="F837" s="23"/>
    </row>
    <row r="838" spans="1:10" ht="12" customHeight="1">
      <c r="C838" s="37"/>
      <c r="E838" s="23"/>
      <c r="F838" s="23"/>
    </row>
    <row r="839" spans="1:10" ht="12.95" customHeight="1">
      <c r="C839" s="37"/>
      <c r="E839" s="23"/>
      <c r="F839" s="23"/>
    </row>
    <row r="840" spans="1:10" ht="12.95" customHeight="1">
      <c r="C840" s="37"/>
      <c r="E840" s="23"/>
      <c r="F840" s="23"/>
    </row>
    <row r="841" spans="1:10" ht="12.95" customHeight="1">
      <c r="C841" s="37"/>
      <c r="E841" s="23"/>
      <c r="F841" s="23"/>
    </row>
    <row r="842" spans="1:10" s="32" customFormat="1">
      <c r="A842" s="23"/>
      <c r="B842" s="23"/>
      <c r="C842" s="37"/>
      <c r="D842" s="23"/>
      <c r="E842" s="23"/>
      <c r="F842" s="23"/>
      <c r="I842" s="23"/>
      <c r="J842" s="23"/>
    </row>
    <row r="843" spans="1:10" s="32" customFormat="1">
      <c r="A843" s="23"/>
      <c r="B843" s="23"/>
      <c r="C843" s="37"/>
      <c r="D843" s="23"/>
      <c r="E843" s="23"/>
      <c r="F843" s="23"/>
    </row>
    <row r="844" spans="1:10" s="32" customFormat="1">
      <c r="A844" s="23"/>
      <c r="B844" s="23"/>
      <c r="C844" s="37"/>
      <c r="D844" s="23"/>
      <c r="E844" s="23"/>
      <c r="F844" s="23"/>
    </row>
    <row r="845" spans="1:10" s="32" customFormat="1">
      <c r="A845" s="23"/>
      <c r="B845" s="23"/>
      <c r="C845" s="37"/>
      <c r="D845" s="23"/>
      <c r="E845" s="23"/>
      <c r="F845" s="23"/>
    </row>
    <row r="846" spans="1:10" s="32" customFormat="1" ht="12" customHeight="1">
      <c r="A846" s="23"/>
      <c r="B846" s="23"/>
      <c r="C846" s="37"/>
      <c r="D846" s="23"/>
      <c r="E846" s="23"/>
      <c r="F846" s="23"/>
    </row>
    <row r="847" spans="1:10" s="32" customFormat="1">
      <c r="A847" s="23"/>
      <c r="B847" s="23"/>
      <c r="C847" s="37"/>
      <c r="D847" s="23"/>
      <c r="E847" s="23"/>
      <c r="F847" s="23"/>
    </row>
    <row r="848" spans="1:10" s="32" customFormat="1">
      <c r="A848" s="23"/>
      <c r="B848" s="23"/>
      <c r="C848" s="37"/>
      <c r="D848" s="23"/>
      <c r="E848" s="23"/>
      <c r="F848" s="23"/>
    </row>
    <row r="849" spans="3:10" ht="12.95" customHeight="1">
      <c r="C849" s="37"/>
      <c r="E849" s="23"/>
      <c r="F849" s="23"/>
      <c r="I849" s="32"/>
      <c r="J849" s="32"/>
    </row>
    <row r="850" spans="3:10" ht="12.95" customHeight="1">
      <c r="C850" s="37"/>
      <c r="E850" s="23"/>
      <c r="F850" s="23"/>
    </row>
    <row r="851" spans="3:10" ht="12.95" customHeight="1">
      <c r="C851" s="37"/>
      <c r="E851" s="23"/>
      <c r="F851" s="23"/>
    </row>
    <row r="852" spans="3:10" ht="12.95" customHeight="1">
      <c r="C852" s="37"/>
      <c r="E852" s="23"/>
      <c r="F852" s="23"/>
    </row>
    <row r="853" spans="3:10" ht="12.95" customHeight="1">
      <c r="C853" s="37"/>
      <c r="E853" s="23"/>
      <c r="F853" s="23"/>
    </row>
    <row r="854" spans="3:10">
      <c r="C854" s="37"/>
      <c r="E854" s="23"/>
      <c r="F854" s="23"/>
    </row>
    <row r="855" spans="3:10" ht="12.95" customHeight="1">
      <c r="C855" s="37"/>
      <c r="E855" s="23"/>
      <c r="F855" s="23"/>
    </row>
    <row r="856" spans="3:10" ht="12.95" customHeight="1">
      <c r="C856" s="37"/>
      <c r="E856" s="23"/>
      <c r="F856" s="23"/>
    </row>
    <row r="857" spans="3:10" ht="12.95" customHeight="1">
      <c r="C857" s="37"/>
      <c r="E857" s="23"/>
      <c r="F857" s="23"/>
    </row>
    <row r="858" spans="3:10" ht="12.95" customHeight="1">
      <c r="C858" s="37"/>
      <c r="E858" s="23"/>
      <c r="F858" s="23"/>
    </row>
    <row r="859" spans="3:10" ht="12.95" customHeight="1">
      <c r="C859" s="37"/>
      <c r="E859" s="23"/>
      <c r="F859" s="23"/>
    </row>
    <row r="860" spans="3:10" ht="12.95" customHeight="1">
      <c r="C860" s="37"/>
      <c r="E860" s="23"/>
      <c r="F860" s="23"/>
    </row>
    <row r="861" spans="3:10" ht="12.95" customHeight="1">
      <c r="C861" s="37"/>
      <c r="E861" s="23"/>
      <c r="F861" s="23"/>
    </row>
    <row r="862" spans="3:10" ht="12.95" customHeight="1">
      <c r="C862" s="37"/>
      <c r="E862" s="23"/>
      <c r="F862" s="23"/>
    </row>
    <row r="863" spans="3:10" ht="12.95" customHeight="1">
      <c r="C863" s="37"/>
      <c r="E863" s="23"/>
      <c r="F863" s="23"/>
    </row>
    <row r="864" spans="3:10" ht="12.95" customHeight="1">
      <c r="C864" s="37"/>
      <c r="E864" s="23"/>
      <c r="F864" s="23"/>
    </row>
    <row r="865" spans="3:6" ht="12.95" customHeight="1">
      <c r="C865" s="37"/>
      <c r="E865" s="23"/>
      <c r="F865" s="23"/>
    </row>
    <row r="866" spans="3:6" ht="12.95" customHeight="1">
      <c r="C866" s="37"/>
      <c r="E866" s="23"/>
      <c r="F866" s="23"/>
    </row>
    <row r="867" spans="3:6" ht="12.95" customHeight="1">
      <c r="C867" s="37"/>
      <c r="E867" s="23"/>
      <c r="F867" s="23"/>
    </row>
    <row r="868" spans="3:6" ht="12.95" customHeight="1">
      <c r="C868" s="37"/>
      <c r="E868" s="23"/>
      <c r="F868" s="23"/>
    </row>
    <row r="869" spans="3:6" ht="12.95" customHeight="1">
      <c r="C869" s="37"/>
      <c r="E869" s="23"/>
      <c r="F869" s="23"/>
    </row>
    <row r="870" spans="3:6" ht="12.95" customHeight="1">
      <c r="C870" s="37"/>
      <c r="E870" s="23"/>
      <c r="F870" s="23"/>
    </row>
    <row r="871" spans="3:6" ht="12.95" customHeight="1">
      <c r="C871" s="37"/>
      <c r="E871" s="23"/>
      <c r="F871" s="23"/>
    </row>
    <row r="872" spans="3:6" ht="12.95" customHeight="1">
      <c r="C872" s="37"/>
      <c r="E872" s="23"/>
      <c r="F872" s="23"/>
    </row>
    <row r="873" spans="3:6" ht="12.95" customHeight="1">
      <c r="C873" s="37"/>
      <c r="E873" s="23"/>
      <c r="F873" s="23"/>
    </row>
    <row r="874" spans="3:6" ht="12.95" customHeight="1">
      <c r="C874" s="37"/>
      <c r="E874" s="23"/>
      <c r="F874" s="23"/>
    </row>
    <row r="875" spans="3:6" ht="12.95" customHeight="1">
      <c r="C875" s="37"/>
      <c r="E875" s="23"/>
      <c r="F875" s="23"/>
    </row>
    <row r="876" spans="3:6" ht="18.75" customHeight="1">
      <c r="C876" s="37"/>
      <c r="E876" s="23"/>
      <c r="F876" s="23"/>
    </row>
    <row r="877" spans="3:6" ht="12.95" customHeight="1">
      <c r="C877" s="37"/>
      <c r="E877" s="23"/>
      <c r="F877" s="23"/>
    </row>
    <row r="878" spans="3:6" ht="12.95" customHeight="1">
      <c r="C878" s="37"/>
      <c r="E878" s="23"/>
      <c r="F878" s="23"/>
    </row>
    <row r="879" spans="3:6" ht="12.95" customHeight="1">
      <c r="C879" s="37"/>
      <c r="E879" s="23"/>
      <c r="F879" s="23"/>
    </row>
    <row r="880" spans="3:6" ht="12.95" customHeight="1">
      <c r="C880" s="37"/>
      <c r="E880" s="23"/>
      <c r="F880" s="23"/>
    </row>
    <row r="881" spans="3:6" ht="12.95" customHeight="1">
      <c r="C881" s="37"/>
      <c r="E881" s="23"/>
      <c r="F881" s="23"/>
    </row>
    <row r="882" spans="3:6" ht="12.95" customHeight="1">
      <c r="C882" s="37"/>
      <c r="E882" s="23"/>
      <c r="F882" s="23"/>
    </row>
    <row r="883" spans="3:6" ht="38.25" customHeight="1">
      <c r="C883" s="37"/>
      <c r="E883" s="23"/>
      <c r="F883" s="23"/>
    </row>
    <row r="884" spans="3:6" ht="12.95" customHeight="1">
      <c r="C884" s="37"/>
      <c r="E884" s="23"/>
      <c r="F884" s="23"/>
    </row>
    <row r="885" spans="3:6" ht="12.95" customHeight="1">
      <c r="C885" s="37"/>
      <c r="E885" s="23"/>
      <c r="F885" s="23"/>
    </row>
    <row r="886" spans="3:6" ht="12.95" customHeight="1">
      <c r="C886" s="37"/>
      <c r="E886" s="23"/>
      <c r="F886" s="23"/>
    </row>
    <row r="887" spans="3:6" ht="12.95" customHeight="1">
      <c r="C887" s="37"/>
      <c r="E887" s="23"/>
      <c r="F887" s="23"/>
    </row>
    <row r="888" spans="3:6" ht="12.95" customHeight="1">
      <c r="C888" s="37"/>
      <c r="E888" s="23"/>
      <c r="F888" s="23"/>
    </row>
    <row r="889" spans="3:6" ht="12.95" customHeight="1">
      <c r="C889" s="37"/>
      <c r="E889" s="23"/>
      <c r="F889" s="23"/>
    </row>
    <row r="890" spans="3:6" ht="12.95" customHeight="1">
      <c r="C890" s="37"/>
      <c r="E890" s="23"/>
      <c r="F890" s="23"/>
    </row>
    <row r="891" spans="3:6" ht="38.25" customHeight="1">
      <c r="C891" s="37"/>
      <c r="E891" s="23"/>
      <c r="F891" s="23"/>
    </row>
    <row r="892" spans="3:6" ht="12.95" customHeight="1">
      <c r="C892" s="37"/>
      <c r="E892" s="23"/>
      <c r="F892" s="23"/>
    </row>
    <row r="893" spans="3:6" ht="12.95" customHeight="1">
      <c r="C893" s="37"/>
      <c r="E893" s="23"/>
      <c r="F893" s="23"/>
    </row>
    <row r="894" spans="3:6" ht="12.95" customHeight="1">
      <c r="C894" s="37"/>
      <c r="E894" s="23"/>
      <c r="F894" s="23"/>
    </row>
    <row r="895" spans="3:6" ht="12.95" customHeight="1">
      <c r="C895" s="37"/>
      <c r="E895" s="23"/>
      <c r="F895" s="23"/>
    </row>
    <row r="896" spans="3:6" ht="12.95" customHeight="1">
      <c r="C896" s="37"/>
      <c r="E896" s="23"/>
      <c r="F896" s="23"/>
    </row>
    <row r="897" spans="3:6" ht="12.95" customHeight="1">
      <c r="C897" s="37"/>
      <c r="E897" s="23"/>
      <c r="F897" s="23"/>
    </row>
    <row r="898" spans="3:6" ht="12.95" customHeight="1">
      <c r="C898" s="37"/>
      <c r="E898" s="23"/>
      <c r="F898" s="23"/>
    </row>
    <row r="899" spans="3:6" ht="36.75" customHeight="1">
      <c r="C899" s="37"/>
      <c r="E899" s="23"/>
      <c r="F899" s="23"/>
    </row>
    <row r="900" spans="3:6" ht="12.95" customHeight="1">
      <c r="C900" s="37"/>
      <c r="E900" s="23"/>
      <c r="F900" s="23"/>
    </row>
    <row r="901" spans="3:6" ht="12.95" customHeight="1">
      <c r="C901" s="37"/>
      <c r="E901" s="23"/>
      <c r="F901" s="23"/>
    </row>
    <row r="902" spans="3:6" ht="12.95" customHeight="1">
      <c r="C902" s="37"/>
      <c r="E902" s="23"/>
      <c r="F902" s="23"/>
    </row>
    <row r="903" spans="3:6" ht="12.95" customHeight="1">
      <c r="C903" s="37"/>
      <c r="E903" s="23"/>
      <c r="F903" s="23"/>
    </row>
    <row r="904" spans="3:6" ht="12.95" customHeight="1">
      <c r="C904" s="37"/>
      <c r="E904" s="23"/>
      <c r="F904" s="23"/>
    </row>
    <row r="905" spans="3:6" ht="12.95" customHeight="1">
      <c r="C905" s="37"/>
      <c r="E905" s="23"/>
      <c r="F905" s="23"/>
    </row>
    <row r="906" spans="3:6" ht="12.95" customHeight="1">
      <c r="C906" s="37"/>
      <c r="E906" s="23"/>
      <c r="F906" s="23"/>
    </row>
    <row r="907" spans="3:6" ht="12.95" customHeight="1">
      <c r="C907" s="37"/>
      <c r="E907" s="23"/>
      <c r="F907" s="23"/>
    </row>
    <row r="908" spans="3:6" ht="12.95" customHeight="1">
      <c r="C908" s="37"/>
      <c r="E908" s="23"/>
      <c r="F908" s="23"/>
    </row>
    <row r="909" spans="3:6" ht="12.95" customHeight="1">
      <c r="C909" s="37"/>
      <c r="E909" s="23"/>
      <c r="F909" s="23"/>
    </row>
    <row r="910" spans="3:6" ht="12.95" customHeight="1">
      <c r="C910" s="37"/>
      <c r="E910" s="23"/>
      <c r="F910" s="23"/>
    </row>
    <row r="911" spans="3:6" ht="12.95" customHeight="1">
      <c r="C911" s="37"/>
      <c r="E911" s="23"/>
      <c r="F911" s="23"/>
    </row>
    <row r="912" spans="3:6" ht="12.95" customHeight="1">
      <c r="C912" s="37"/>
      <c r="E912" s="23"/>
      <c r="F912" s="23"/>
    </row>
    <row r="913" spans="3:6" ht="12.95" customHeight="1">
      <c r="C913" s="37"/>
      <c r="E913" s="23"/>
      <c r="F913" s="23"/>
    </row>
    <row r="914" spans="3:6" ht="12.95" customHeight="1">
      <c r="C914" s="37"/>
      <c r="E914" s="23"/>
      <c r="F914" s="23"/>
    </row>
    <row r="915" spans="3:6" ht="12.95" customHeight="1">
      <c r="C915" s="37"/>
      <c r="E915" s="23"/>
      <c r="F915" s="23"/>
    </row>
    <row r="916" spans="3:6" ht="12.95" customHeight="1">
      <c r="C916" s="37"/>
      <c r="E916" s="23"/>
      <c r="F916" s="23"/>
    </row>
    <row r="917" spans="3:6">
      <c r="C917" s="37"/>
      <c r="E917" s="23"/>
      <c r="F917" s="23"/>
    </row>
    <row r="918" spans="3:6" ht="12.95" customHeight="1">
      <c r="C918" s="37"/>
      <c r="E918" s="23"/>
      <c r="F918" s="23"/>
    </row>
    <row r="919" spans="3:6" ht="48" customHeight="1">
      <c r="C919" s="37"/>
      <c r="E919" s="23"/>
      <c r="F919" s="23"/>
    </row>
    <row r="920" spans="3:6" ht="12.75" customHeight="1">
      <c r="C920" s="37"/>
      <c r="E920" s="23"/>
      <c r="F920" s="23"/>
    </row>
    <row r="921" spans="3:6" ht="12.75" customHeight="1">
      <c r="C921" s="37"/>
      <c r="E921" s="23"/>
      <c r="F921" s="23"/>
    </row>
    <row r="922" spans="3:6" ht="12.75" customHeight="1">
      <c r="C922" s="37"/>
      <c r="E922" s="23"/>
      <c r="F922" s="23"/>
    </row>
    <row r="923" spans="3:6" ht="12.75" customHeight="1">
      <c r="C923" s="37"/>
      <c r="E923" s="23"/>
      <c r="F923" s="23"/>
    </row>
    <row r="924" spans="3:6" ht="12.75" customHeight="1">
      <c r="C924" s="37"/>
      <c r="E924" s="23"/>
      <c r="F924" s="23"/>
    </row>
    <row r="925" spans="3:6" ht="12.75" customHeight="1">
      <c r="C925" s="37"/>
      <c r="E925" s="23"/>
      <c r="F925" s="23"/>
    </row>
    <row r="926" spans="3:6" ht="12.75" customHeight="1">
      <c r="C926" s="37"/>
      <c r="E926" s="23"/>
      <c r="F926" s="23"/>
    </row>
    <row r="927" spans="3:6" ht="12.75" customHeight="1">
      <c r="C927" s="37"/>
      <c r="E927" s="23"/>
      <c r="F927" s="23"/>
    </row>
    <row r="928" spans="3:6" ht="12.75" customHeight="1">
      <c r="C928" s="37"/>
      <c r="E928" s="23"/>
      <c r="F928" s="23"/>
    </row>
    <row r="929" spans="3:6" ht="12.75" customHeight="1">
      <c r="C929" s="37"/>
      <c r="E929" s="23"/>
      <c r="F929" s="23"/>
    </row>
    <row r="930" spans="3:6" ht="12.75" customHeight="1">
      <c r="C930" s="37"/>
      <c r="E930" s="23"/>
      <c r="F930" s="23"/>
    </row>
    <row r="931" spans="3:6" ht="12.75" customHeight="1">
      <c r="C931" s="37"/>
      <c r="E931" s="23"/>
      <c r="F931" s="23"/>
    </row>
    <row r="932" spans="3:6" ht="12.75" customHeight="1">
      <c r="C932" s="37"/>
      <c r="E932" s="23"/>
      <c r="F932" s="23"/>
    </row>
    <row r="933" spans="3:6">
      <c r="C933" s="37"/>
      <c r="E933" s="23"/>
      <c r="F933" s="23"/>
    </row>
    <row r="934" spans="3:6" ht="12.95" customHeight="1">
      <c r="C934" s="37"/>
      <c r="E934" s="23"/>
      <c r="F934" s="23"/>
    </row>
    <row r="935" spans="3:6">
      <c r="C935" s="37"/>
      <c r="E935" s="23"/>
      <c r="F935" s="23"/>
    </row>
    <row r="936" spans="3:6" ht="12.95" customHeight="1">
      <c r="C936" s="37"/>
      <c r="E936" s="23"/>
      <c r="F936" s="23"/>
    </row>
    <row r="937" spans="3:6">
      <c r="C937" s="37"/>
      <c r="E937" s="23"/>
      <c r="F937" s="23"/>
    </row>
    <row r="938" spans="3:6" ht="12.95" customHeight="1">
      <c r="C938" s="37"/>
      <c r="E938" s="23"/>
      <c r="F938" s="23"/>
    </row>
    <row r="939" spans="3:6" ht="12.95" customHeight="1">
      <c r="C939" s="37"/>
      <c r="E939" s="23"/>
      <c r="F939" s="23"/>
    </row>
    <row r="940" spans="3:6" ht="12.95" customHeight="1">
      <c r="C940" s="37"/>
      <c r="E940" s="23"/>
      <c r="F940" s="23"/>
    </row>
    <row r="941" spans="3:6" ht="12.95" customHeight="1">
      <c r="C941" s="37"/>
      <c r="E941" s="23"/>
      <c r="F941" s="23"/>
    </row>
    <row r="942" spans="3:6" ht="12.95" customHeight="1">
      <c r="C942" s="37"/>
      <c r="E942" s="23"/>
      <c r="F942" s="23"/>
    </row>
    <row r="943" spans="3:6" ht="12.95" customHeight="1">
      <c r="C943" s="37"/>
      <c r="E943" s="23"/>
      <c r="F943" s="23"/>
    </row>
    <row r="944" spans="3:6" ht="12.95" customHeight="1">
      <c r="C944" s="37"/>
      <c r="E944" s="23"/>
      <c r="F944" s="23"/>
    </row>
    <row r="945" spans="3:6" ht="12.95" customHeight="1">
      <c r="C945" s="37"/>
      <c r="E945" s="23"/>
      <c r="F945" s="23"/>
    </row>
    <row r="946" spans="3:6" ht="12.95" customHeight="1">
      <c r="C946" s="37"/>
      <c r="E946" s="23"/>
      <c r="F946" s="23"/>
    </row>
    <row r="947" spans="3:6" ht="12.95" customHeight="1">
      <c r="C947" s="37"/>
      <c r="E947" s="23"/>
      <c r="F947" s="23"/>
    </row>
    <row r="948" spans="3:6" ht="12.95" customHeight="1">
      <c r="C948" s="37"/>
      <c r="E948" s="23"/>
      <c r="F948" s="23"/>
    </row>
    <row r="949" spans="3:6" ht="12.95" customHeight="1">
      <c r="C949" s="37"/>
      <c r="E949" s="23"/>
      <c r="F949" s="23"/>
    </row>
    <row r="950" spans="3:6" ht="12.95" customHeight="1">
      <c r="C950" s="37"/>
      <c r="E950" s="23"/>
      <c r="F950" s="23"/>
    </row>
    <row r="951" spans="3:6" ht="12.95" customHeight="1">
      <c r="C951" s="37"/>
      <c r="E951" s="23"/>
      <c r="F951" s="23"/>
    </row>
    <row r="952" spans="3:6" ht="12.95" customHeight="1">
      <c r="C952" s="37"/>
      <c r="E952" s="23"/>
      <c r="F952" s="23"/>
    </row>
    <row r="953" spans="3:6" ht="12.95" customHeight="1">
      <c r="C953" s="37"/>
      <c r="E953" s="23"/>
      <c r="F953" s="23"/>
    </row>
    <row r="954" spans="3:6" ht="12.95" customHeight="1">
      <c r="C954" s="37"/>
      <c r="E954" s="23"/>
      <c r="F954" s="23"/>
    </row>
    <row r="955" spans="3:6" ht="12.95" customHeight="1">
      <c r="C955" s="37"/>
      <c r="E955" s="23"/>
      <c r="F955" s="23"/>
    </row>
    <row r="956" spans="3:6" ht="12.95" customHeight="1">
      <c r="C956" s="37"/>
      <c r="E956" s="23"/>
      <c r="F956" s="23"/>
    </row>
    <row r="957" spans="3:6" ht="12.95" customHeight="1">
      <c r="C957" s="37"/>
      <c r="E957" s="23"/>
      <c r="F957" s="23"/>
    </row>
    <row r="958" spans="3:6" ht="12.95" customHeight="1">
      <c r="C958" s="37"/>
      <c r="E958" s="23"/>
      <c r="F958" s="23"/>
    </row>
    <row r="959" spans="3:6" ht="12.95" customHeight="1">
      <c r="C959" s="37"/>
      <c r="E959" s="23"/>
      <c r="F959" s="23"/>
    </row>
    <row r="960" spans="3:6" ht="12.95" customHeight="1">
      <c r="C960" s="37"/>
      <c r="E960" s="23"/>
      <c r="F960" s="23"/>
    </row>
    <row r="961" spans="3:6" ht="12.95" customHeight="1">
      <c r="C961" s="37"/>
      <c r="E961" s="23"/>
      <c r="F961" s="23"/>
    </row>
    <row r="962" spans="3:6" ht="12.95" customHeight="1">
      <c r="C962" s="37"/>
      <c r="E962" s="23"/>
      <c r="F962" s="23"/>
    </row>
    <row r="963" spans="3:6" ht="12.95" customHeight="1">
      <c r="C963" s="37"/>
      <c r="E963" s="23"/>
      <c r="F963" s="23"/>
    </row>
    <row r="964" spans="3:6" ht="12.95" customHeight="1">
      <c r="C964" s="37"/>
      <c r="E964" s="23"/>
      <c r="F964" s="23"/>
    </row>
    <row r="965" spans="3:6" ht="12.95" customHeight="1">
      <c r="C965" s="37"/>
      <c r="E965" s="23"/>
      <c r="F965" s="23"/>
    </row>
    <row r="966" spans="3:6" ht="12.95" customHeight="1">
      <c r="C966" s="37"/>
      <c r="E966" s="23"/>
      <c r="F966" s="23"/>
    </row>
    <row r="967" spans="3:6" ht="12.95" customHeight="1">
      <c r="C967" s="37"/>
      <c r="E967" s="23"/>
      <c r="F967" s="23"/>
    </row>
    <row r="968" spans="3:6" ht="12.95" customHeight="1">
      <c r="C968" s="37"/>
      <c r="E968" s="23"/>
      <c r="F968" s="23"/>
    </row>
    <row r="969" spans="3:6" ht="12.95" customHeight="1">
      <c r="C969" s="37"/>
      <c r="E969" s="23"/>
      <c r="F969" s="23"/>
    </row>
    <row r="970" spans="3:6" ht="12.95" customHeight="1">
      <c r="C970" s="37"/>
      <c r="E970" s="23"/>
      <c r="F970" s="23"/>
    </row>
    <row r="971" spans="3:6" ht="12.95" customHeight="1">
      <c r="C971" s="37"/>
      <c r="E971" s="23"/>
      <c r="F971" s="23"/>
    </row>
    <row r="972" spans="3:6" ht="12.95" customHeight="1">
      <c r="C972" s="37"/>
      <c r="E972" s="23"/>
      <c r="F972" s="23"/>
    </row>
    <row r="973" spans="3:6" ht="12.95" customHeight="1">
      <c r="C973" s="37"/>
      <c r="E973" s="23"/>
      <c r="F973" s="23"/>
    </row>
    <row r="974" spans="3:6" ht="12.95" customHeight="1">
      <c r="C974" s="37"/>
      <c r="E974" s="23"/>
      <c r="F974" s="23"/>
    </row>
    <row r="975" spans="3:6" ht="12.95" customHeight="1">
      <c r="C975" s="37"/>
      <c r="E975" s="23"/>
      <c r="F975" s="23"/>
    </row>
    <row r="976" spans="3:6" ht="12.95" customHeight="1">
      <c r="C976" s="37"/>
      <c r="E976" s="23"/>
      <c r="F976" s="23"/>
    </row>
    <row r="977" spans="3:6" ht="12.95" customHeight="1">
      <c r="C977" s="37"/>
      <c r="E977" s="23"/>
      <c r="F977" s="23"/>
    </row>
    <row r="978" spans="3:6" ht="12.95" customHeight="1">
      <c r="C978" s="37"/>
      <c r="E978" s="23"/>
      <c r="F978" s="23"/>
    </row>
    <row r="979" spans="3:6" ht="12.95" customHeight="1">
      <c r="C979" s="37"/>
      <c r="E979" s="23"/>
      <c r="F979" s="23"/>
    </row>
    <row r="980" spans="3:6" ht="12.95" customHeight="1">
      <c r="C980" s="37"/>
      <c r="E980" s="23"/>
      <c r="F980" s="23"/>
    </row>
    <row r="981" spans="3:6" ht="12.95" customHeight="1">
      <c r="C981" s="37"/>
      <c r="E981" s="23"/>
      <c r="F981" s="23"/>
    </row>
    <row r="982" spans="3:6" ht="12.95" customHeight="1">
      <c r="C982" s="37"/>
      <c r="E982" s="23"/>
      <c r="F982" s="23"/>
    </row>
    <row r="983" spans="3:6" ht="12.95" customHeight="1">
      <c r="C983" s="37"/>
      <c r="E983" s="23"/>
      <c r="F983" s="23"/>
    </row>
    <row r="984" spans="3:6" ht="12.95" customHeight="1">
      <c r="C984" s="37"/>
      <c r="E984" s="23"/>
      <c r="F984" s="23"/>
    </row>
    <row r="985" spans="3:6" ht="12.95" customHeight="1">
      <c r="C985" s="37"/>
      <c r="E985" s="23"/>
      <c r="F985" s="23"/>
    </row>
    <row r="986" spans="3:6" ht="12.95" customHeight="1">
      <c r="C986" s="37"/>
      <c r="E986" s="23"/>
      <c r="F986" s="23"/>
    </row>
    <row r="987" spans="3:6" ht="12.95" customHeight="1">
      <c r="C987" s="37"/>
      <c r="E987" s="23"/>
      <c r="F987" s="23"/>
    </row>
    <row r="988" spans="3:6" ht="12.95" customHeight="1">
      <c r="C988" s="37"/>
      <c r="E988" s="23"/>
      <c r="F988" s="23"/>
    </row>
    <row r="989" spans="3:6" ht="12.95" customHeight="1">
      <c r="C989" s="37"/>
      <c r="E989" s="23"/>
      <c r="F989" s="23"/>
    </row>
    <row r="990" spans="3:6" ht="12.95" customHeight="1">
      <c r="C990" s="37"/>
      <c r="E990" s="23"/>
      <c r="F990" s="23"/>
    </row>
    <row r="991" spans="3:6" ht="12.95" customHeight="1">
      <c r="C991" s="37"/>
      <c r="E991" s="23"/>
      <c r="F991" s="23"/>
    </row>
    <row r="992" spans="3:6">
      <c r="C992" s="37"/>
      <c r="E992" s="23"/>
      <c r="F992" s="23"/>
    </row>
    <row r="993" spans="3:6" ht="12.95" customHeight="1">
      <c r="C993" s="37"/>
      <c r="E993" s="23"/>
      <c r="F993" s="23"/>
    </row>
    <row r="994" spans="3:6">
      <c r="C994" s="37"/>
      <c r="E994" s="23"/>
      <c r="F994" s="23"/>
    </row>
    <row r="995" spans="3:6" ht="12.95" customHeight="1">
      <c r="C995" s="37"/>
      <c r="E995" s="23"/>
      <c r="F995" s="23"/>
    </row>
    <row r="996" spans="3:6" ht="12.95" customHeight="1">
      <c r="C996" s="37"/>
      <c r="E996" s="23"/>
      <c r="F996" s="23"/>
    </row>
    <row r="997" spans="3:6" ht="12.95" customHeight="1">
      <c r="C997" s="37"/>
      <c r="E997" s="23"/>
      <c r="F997" s="23"/>
    </row>
    <row r="998" spans="3:6">
      <c r="C998" s="37"/>
      <c r="E998" s="23"/>
      <c r="F998" s="23"/>
    </row>
    <row r="999" spans="3:6" ht="12.95" customHeight="1">
      <c r="C999" s="37"/>
      <c r="E999" s="23"/>
      <c r="F999" s="23"/>
    </row>
    <row r="1000" spans="3:6" ht="12.95" customHeight="1">
      <c r="C1000" s="37"/>
      <c r="E1000" s="23"/>
      <c r="F1000" s="23"/>
    </row>
    <row r="1001" spans="3:6" ht="12.95" customHeight="1">
      <c r="C1001" s="37"/>
      <c r="E1001" s="23"/>
      <c r="F1001" s="23"/>
    </row>
    <row r="1002" spans="3:6" ht="12.95" customHeight="1">
      <c r="C1002" s="37"/>
      <c r="E1002" s="23"/>
      <c r="F1002" s="23"/>
    </row>
    <row r="1003" spans="3:6" ht="12.95" customHeight="1">
      <c r="C1003" s="37"/>
      <c r="E1003" s="23"/>
      <c r="F1003" s="23"/>
    </row>
    <row r="1004" spans="3:6" ht="12.95" customHeight="1">
      <c r="C1004" s="37"/>
      <c r="E1004" s="23"/>
      <c r="F1004" s="23"/>
    </row>
    <row r="1005" spans="3:6" ht="12.95" customHeight="1">
      <c r="C1005" s="37"/>
      <c r="E1005" s="23"/>
      <c r="F1005" s="23"/>
    </row>
    <row r="1006" spans="3:6">
      <c r="C1006" s="37"/>
      <c r="E1006" s="23"/>
      <c r="F1006" s="23"/>
    </row>
    <row r="1007" spans="3:6" ht="12.95" customHeight="1">
      <c r="C1007" s="37"/>
      <c r="E1007" s="23"/>
      <c r="F1007" s="23"/>
    </row>
    <row r="1008" spans="3:6">
      <c r="C1008" s="37"/>
      <c r="E1008" s="23"/>
      <c r="F1008" s="23"/>
    </row>
    <row r="1009" spans="3:6" ht="12.95" customHeight="1">
      <c r="C1009" s="37"/>
      <c r="E1009" s="23"/>
      <c r="F1009" s="23"/>
    </row>
    <row r="1010" spans="3:6" ht="12.95" customHeight="1">
      <c r="C1010" s="37"/>
      <c r="E1010" s="23"/>
      <c r="F1010" s="23"/>
    </row>
    <row r="1011" spans="3:6" ht="12.95" customHeight="1">
      <c r="C1011" s="37"/>
      <c r="E1011" s="23"/>
      <c r="F1011" s="23"/>
    </row>
    <row r="1012" spans="3:6">
      <c r="C1012" s="37"/>
      <c r="E1012" s="23"/>
      <c r="F1012" s="23"/>
    </row>
    <row r="1013" spans="3:6" ht="12.95" customHeight="1">
      <c r="C1013" s="37"/>
      <c r="E1013" s="23"/>
      <c r="F1013" s="23"/>
    </row>
    <row r="1014" spans="3:6">
      <c r="C1014" s="37"/>
      <c r="E1014" s="23"/>
      <c r="F1014" s="23"/>
    </row>
    <row r="1015" spans="3:6" ht="12.95" customHeight="1">
      <c r="C1015" s="37"/>
      <c r="E1015" s="23"/>
      <c r="F1015" s="23"/>
    </row>
    <row r="1016" spans="3:6" ht="12.95" customHeight="1">
      <c r="C1016" s="37"/>
      <c r="E1016" s="23"/>
      <c r="F1016" s="23"/>
    </row>
    <row r="1017" spans="3:6" ht="12.95" customHeight="1">
      <c r="C1017" s="37"/>
      <c r="E1017" s="23"/>
      <c r="F1017" s="23"/>
    </row>
    <row r="1018" spans="3:6">
      <c r="C1018" s="37"/>
      <c r="E1018" s="23"/>
      <c r="F1018" s="23"/>
    </row>
    <row r="1019" spans="3:6" ht="12.95" customHeight="1">
      <c r="C1019" s="37"/>
      <c r="E1019" s="23"/>
      <c r="F1019" s="23"/>
    </row>
    <row r="1020" spans="3:6" ht="12.95" customHeight="1">
      <c r="C1020" s="37"/>
      <c r="E1020" s="23"/>
      <c r="F1020" s="23"/>
    </row>
    <row r="1021" spans="3:6" ht="12.95" customHeight="1">
      <c r="C1021" s="37"/>
      <c r="E1021" s="23"/>
      <c r="F1021" s="23"/>
    </row>
    <row r="1022" spans="3:6" ht="12.95" customHeight="1">
      <c r="C1022" s="37"/>
      <c r="E1022" s="23"/>
      <c r="F1022" s="23"/>
    </row>
    <row r="1023" spans="3:6" ht="12.95" customHeight="1">
      <c r="C1023" s="37"/>
      <c r="E1023" s="23"/>
      <c r="F1023" s="23"/>
    </row>
    <row r="1024" spans="3:6" ht="12.95" customHeight="1">
      <c r="C1024" s="37"/>
      <c r="E1024" s="23"/>
      <c r="F1024" s="23"/>
    </row>
    <row r="1025" spans="3:6" ht="12.95" customHeight="1">
      <c r="C1025" s="37"/>
      <c r="E1025" s="23"/>
      <c r="F1025" s="23"/>
    </row>
    <row r="1026" spans="3:6" ht="12.95" customHeight="1">
      <c r="C1026" s="37"/>
      <c r="E1026" s="23"/>
      <c r="F1026" s="23"/>
    </row>
    <row r="1027" spans="3:6" ht="12.95" customHeight="1">
      <c r="C1027" s="37"/>
      <c r="E1027" s="23"/>
      <c r="F1027" s="23"/>
    </row>
    <row r="1028" spans="3:6" ht="12.95" customHeight="1">
      <c r="C1028" s="37"/>
      <c r="E1028" s="23"/>
      <c r="F1028" s="23"/>
    </row>
    <row r="1029" spans="3:6">
      <c r="C1029" s="37"/>
      <c r="E1029" s="23"/>
      <c r="F1029" s="23"/>
    </row>
    <row r="1030" spans="3:6">
      <c r="C1030" s="37"/>
      <c r="E1030" s="23"/>
      <c r="F1030" s="23"/>
    </row>
    <row r="1033" spans="3:6" ht="13.5" customHeight="1"/>
    <row r="1039" spans="3:6" ht="12.95" customHeight="1"/>
    <row r="1040" spans="3:6" ht="12.75" customHeight="1"/>
    <row r="1041" ht="12.95" customHeight="1"/>
    <row r="1042" ht="12.7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6" ht="12.75" customHeight="1"/>
    <row r="1058" ht="12.75" customHeight="1"/>
    <row r="1071" ht="12.95" customHeight="1"/>
    <row r="1076" ht="12.95" customHeight="1"/>
    <row r="1078" ht="12.95" customHeight="1"/>
    <row r="1080" ht="12.95" customHeight="1"/>
    <row r="1081" ht="12.95" customHeight="1"/>
    <row r="1082" ht="12.95" customHeight="1"/>
    <row r="1084" ht="12.95" customHeight="1"/>
    <row r="1085" ht="13.5" customHeight="1"/>
    <row r="1086" ht="12.95" customHeight="1"/>
    <row r="1087" ht="12.95" customHeight="1"/>
    <row r="1088" ht="12.95" customHeight="1"/>
    <row r="1089" ht="23.25" customHeight="1"/>
    <row r="1090" ht="12.95" customHeight="1"/>
    <row r="1091" ht="12.95" customHeight="1"/>
    <row r="1092" ht="12.95" customHeight="1"/>
    <row r="1094" ht="12.95" customHeight="1"/>
    <row r="1095" ht="11.25" customHeight="1"/>
    <row r="1096"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2" ht="12.95" customHeight="1"/>
    <row r="1113" ht="12.95" customHeight="1"/>
    <row r="1114"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12.95" customHeight="1"/>
    <row r="1131" ht="12.95" customHeight="1"/>
    <row r="1132"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4" ht="12.95" customHeight="1"/>
    <row r="1175" ht="12.95" customHeight="1"/>
    <row r="1176" ht="12.95" customHeight="1"/>
    <row r="1177" ht="12.95" customHeight="1"/>
    <row r="1178" ht="12.95" customHeight="1"/>
    <row r="1179" ht="12.95" customHeight="1"/>
    <row r="1180" ht="12.95" customHeight="1"/>
    <row r="1181" ht="12.95" customHeight="1"/>
    <row r="1182" ht="12.95" customHeight="1"/>
    <row r="1183" ht="12.95" customHeight="1"/>
    <row r="1185" ht="12.95" customHeight="1"/>
    <row r="1187" ht="12.95" customHeight="1"/>
    <row r="1188" ht="12.95" customHeight="1"/>
    <row r="1189" ht="12.95" customHeight="1"/>
    <row r="1191" ht="12.95" customHeight="1"/>
    <row r="1193"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10" ht="12.95" customHeight="1"/>
    <row r="1211" ht="12.95" customHeight="1"/>
    <row r="1212" ht="12.95" customHeight="1"/>
    <row r="1214" ht="12.95" customHeight="1"/>
    <row r="1216" ht="12.95" customHeight="1"/>
    <row r="1218" ht="12.95" customHeight="1"/>
    <row r="1220" ht="12.95" customHeight="1"/>
    <row r="1222" ht="12.95" customHeight="1"/>
    <row r="1224" ht="12.95" customHeight="1"/>
    <row r="1225" ht="12.95" customHeight="1"/>
    <row r="1226" ht="12.95" customHeight="1"/>
    <row r="1228" ht="12.95" customHeight="1"/>
    <row r="1230" ht="12.95" customHeight="1"/>
    <row r="1232" ht="12.95" customHeight="1"/>
    <row r="1233" ht="12.95" customHeight="1"/>
    <row r="1234" ht="12.95" customHeight="1"/>
    <row r="1236" ht="12.95" customHeight="1"/>
    <row r="1238" ht="12.95" customHeight="1"/>
    <row r="1240" ht="12.95" customHeight="1"/>
    <row r="1243" ht="12.95" customHeight="1"/>
    <row r="1244" ht="12.95" customHeight="1"/>
    <row r="1245" ht="12.95" customHeight="1"/>
    <row r="1246" ht="12.95" customHeight="1"/>
    <row r="1247" ht="12.95" customHeight="1"/>
    <row r="1248" ht="12.95" customHeight="1"/>
    <row r="1249" ht="12.95" customHeight="1"/>
    <row r="1250" ht="12.95" customHeight="1"/>
    <row r="1251" ht="12.95" customHeight="1"/>
    <row r="1252" ht="12.95" customHeight="1"/>
    <row r="1253" ht="12.95" customHeight="1"/>
    <row r="1254" ht="12.95" customHeight="1"/>
    <row r="1255" ht="12.95" customHeight="1"/>
    <row r="1256" ht="24.95" customHeight="1"/>
    <row r="1257" ht="12.95" customHeight="1"/>
    <row r="1259" ht="12.95" customHeight="1"/>
    <row r="1261" ht="12.95" customHeight="1"/>
    <row r="1263" ht="12.95" customHeight="1"/>
    <row r="1264" ht="12.95" customHeight="1"/>
    <row r="1265" ht="12.95" customHeight="1"/>
    <row r="1266" ht="12.95" customHeight="1"/>
    <row r="1267" ht="12.95" customHeight="1"/>
    <row r="1268" ht="12.95" customHeight="1"/>
    <row r="1269" ht="12.95" customHeight="1"/>
    <row r="1270" ht="12.95" customHeight="1"/>
    <row r="1271" ht="12.95" customHeight="1"/>
    <row r="1272" ht="12.95" customHeight="1"/>
    <row r="1273" ht="12.95" customHeight="1"/>
    <row r="1274" ht="12.95" customHeight="1"/>
    <row r="1275" ht="12.95" customHeight="1"/>
    <row r="1276" ht="12.95" customHeight="1"/>
    <row r="1277" ht="12.95" customHeight="1"/>
    <row r="1278" ht="12.95" customHeight="1"/>
    <row r="1279" ht="12.95" customHeight="1"/>
    <row r="1280" ht="12.95" customHeight="1"/>
    <row r="1281" ht="12.95" customHeight="1"/>
    <row r="1282" ht="12.95" customHeight="1"/>
    <row r="1283" ht="12.95" customHeight="1"/>
    <row r="1284" ht="12.95" customHeight="1"/>
    <row r="1285" ht="12.95" customHeight="1"/>
    <row r="1286" ht="12.95" customHeight="1"/>
    <row r="1287" ht="12.95" customHeight="1"/>
    <row r="1288" ht="12.95" customHeight="1"/>
    <row r="1289" ht="12.95" customHeight="1"/>
    <row r="1290" ht="12.95" customHeight="1"/>
    <row r="1291" ht="12.95" customHeight="1"/>
    <row r="1292" ht="12.95" customHeight="1"/>
    <row r="1293" ht="12.95" customHeight="1"/>
    <row r="1294" ht="12.95" customHeight="1"/>
    <row r="1295" ht="12.95" customHeight="1"/>
    <row r="1296" ht="12.95" customHeight="1"/>
    <row r="1297" spans="1:10" ht="12.95" customHeight="1"/>
    <row r="1298" spans="1:10" ht="12.95" customHeight="1"/>
    <row r="1299" spans="1:10" ht="12.95" customHeight="1"/>
    <row r="1300" spans="1:10" ht="12.95" customHeight="1"/>
    <row r="1301" spans="1:10" ht="12.95" customHeight="1"/>
    <row r="1302" spans="1:10" ht="12.95" customHeight="1"/>
    <row r="1303" spans="1:10" ht="12.95" customHeight="1"/>
    <row r="1304" spans="1:10" ht="12.95" customHeight="1"/>
    <row r="1305" spans="1:10" s="32" customFormat="1">
      <c r="A1305" s="23"/>
      <c r="B1305" s="23"/>
      <c r="C1305" s="80"/>
      <c r="D1305" s="23"/>
      <c r="E1305" s="93"/>
      <c r="F1305" s="73"/>
      <c r="I1305" s="23"/>
      <c r="J1305" s="23"/>
    </row>
    <row r="1306" spans="1:10" s="32" customFormat="1">
      <c r="A1306" s="23"/>
      <c r="B1306" s="23"/>
      <c r="C1306" s="80"/>
      <c r="D1306" s="23"/>
      <c r="E1306" s="93"/>
      <c r="F1306" s="73"/>
    </row>
    <row r="1307" spans="1:10" s="32" customFormat="1">
      <c r="A1307" s="23"/>
      <c r="B1307" s="23"/>
      <c r="C1307" s="80"/>
      <c r="D1307" s="23"/>
      <c r="E1307" s="93"/>
      <c r="F1307" s="73"/>
    </row>
    <row r="1308" spans="1:10" s="32" customFormat="1">
      <c r="A1308" s="23"/>
      <c r="B1308" s="23"/>
      <c r="C1308" s="80"/>
      <c r="D1308" s="23"/>
      <c r="E1308" s="93"/>
      <c r="F1308" s="73"/>
    </row>
    <row r="1309" spans="1:10" s="32" customFormat="1">
      <c r="A1309" s="23"/>
      <c r="B1309" s="23"/>
      <c r="C1309" s="80"/>
      <c r="D1309" s="23"/>
      <c r="E1309" s="93"/>
      <c r="F1309" s="73"/>
    </row>
    <row r="1310" spans="1:10" s="32" customFormat="1">
      <c r="A1310" s="23"/>
      <c r="B1310" s="23"/>
      <c r="C1310" s="80"/>
      <c r="D1310" s="23"/>
      <c r="E1310" s="93"/>
      <c r="F1310" s="73"/>
    </row>
    <row r="1311" spans="1:10" s="32" customFormat="1">
      <c r="A1311" s="23"/>
      <c r="B1311" s="23"/>
      <c r="C1311" s="80"/>
      <c r="D1311" s="23"/>
      <c r="E1311" s="93"/>
      <c r="F1311" s="73"/>
    </row>
    <row r="1312" spans="1:10" s="32" customFormat="1">
      <c r="A1312" s="23"/>
      <c r="B1312" s="23"/>
      <c r="C1312" s="80"/>
      <c r="D1312" s="23"/>
      <c r="E1312" s="93"/>
      <c r="F1312" s="73"/>
    </row>
    <row r="1313" spans="1:10" ht="80.25" customHeight="1">
      <c r="I1313" s="32"/>
      <c r="J1313" s="32"/>
    </row>
    <row r="1314" spans="1:10" s="32" customFormat="1">
      <c r="A1314" s="23"/>
      <c r="B1314" s="23"/>
      <c r="C1314" s="80"/>
      <c r="D1314" s="23"/>
      <c r="E1314" s="93"/>
      <c r="F1314" s="73"/>
      <c r="I1314" s="23"/>
      <c r="J1314" s="23"/>
    </row>
    <row r="1315" spans="1:10" s="32" customFormat="1">
      <c r="A1315" s="23"/>
      <c r="B1315" s="23"/>
      <c r="C1315" s="80"/>
      <c r="D1315" s="23"/>
      <c r="E1315" s="93"/>
      <c r="F1315" s="73"/>
    </row>
    <row r="1316" spans="1:10" s="32" customFormat="1">
      <c r="A1316" s="23"/>
      <c r="B1316" s="23"/>
      <c r="C1316" s="80"/>
      <c r="D1316" s="23"/>
      <c r="E1316" s="93"/>
      <c r="F1316" s="73"/>
    </row>
    <row r="1317" spans="1:10" s="32" customFormat="1">
      <c r="A1317" s="23"/>
      <c r="B1317" s="23"/>
      <c r="C1317" s="80"/>
      <c r="D1317" s="23"/>
      <c r="E1317" s="93"/>
      <c r="F1317" s="73"/>
    </row>
    <row r="1318" spans="1:10" s="32" customFormat="1">
      <c r="A1318" s="23"/>
      <c r="B1318" s="23"/>
      <c r="C1318" s="80"/>
      <c r="D1318" s="23"/>
      <c r="E1318" s="93"/>
      <c r="F1318" s="73"/>
    </row>
    <row r="1319" spans="1:10" s="32" customFormat="1">
      <c r="A1319" s="23"/>
      <c r="B1319" s="23"/>
      <c r="C1319" s="80"/>
      <c r="D1319" s="23"/>
      <c r="E1319" s="93"/>
      <c r="F1319" s="73"/>
    </row>
    <row r="1320" spans="1:10" s="32" customFormat="1">
      <c r="A1320" s="23"/>
      <c r="B1320" s="23"/>
      <c r="C1320" s="80"/>
      <c r="D1320" s="23"/>
      <c r="E1320" s="93"/>
      <c r="F1320" s="73"/>
    </row>
    <row r="1321" spans="1:10" s="32" customFormat="1">
      <c r="A1321" s="23"/>
      <c r="B1321" s="23"/>
      <c r="C1321" s="80"/>
      <c r="D1321" s="23"/>
      <c r="E1321" s="93"/>
      <c r="F1321" s="73"/>
    </row>
    <row r="1322" spans="1:10" s="32" customFormat="1">
      <c r="A1322" s="23"/>
      <c r="B1322" s="23"/>
      <c r="C1322" s="80"/>
      <c r="D1322" s="23"/>
      <c r="E1322" s="93"/>
      <c r="F1322" s="73"/>
    </row>
    <row r="1323" spans="1:10" s="32" customFormat="1">
      <c r="A1323" s="23"/>
      <c r="B1323" s="23"/>
      <c r="C1323" s="80"/>
      <c r="D1323" s="23"/>
      <c r="E1323" s="93"/>
      <c r="F1323" s="73"/>
    </row>
    <row r="1324" spans="1:10" s="32" customFormat="1">
      <c r="A1324" s="23"/>
      <c r="B1324" s="23"/>
      <c r="C1324" s="80"/>
      <c r="D1324" s="23"/>
      <c r="E1324" s="93"/>
      <c r="F1324" s="73"/>
    </row>
    <row r="1325" spans="1:10" s="32" customFormat="1">
      <c r="A1325" s="23"/>
      <c r="B1325" s="23"/>
      <c r="C1325" s="80"/>
      <c r="D1325" s="23"/>
      <c r="E1325" s="93"/>
      <c r="F1325" s="73"/>
    </row>
    <row r="1326" spans="1:10" s="32" customFormat="1">
      <c r="A1326" s="23"/>
      <c r="B1326" s="23"/>
      <c r="C1326" s="80"/>
      <c r="D1326" s="23"/>
      <c r="E1326" s="93"/>
      <c r="F1326" s="73"/>
    </row>
    <row r="1327" spans="1:10" s="32" customFormat="1">
      <c r="A1327" s="23"/>
      <c r="B1327" s="23"/>
      <c r="C1327" s="80"/>
      <c r="D1327" s="23"/>
      <c r="E1327" s="93"/>
      <c r="F1327" s="73"/>
    </row>
    <row r="1328" spans="1:10" s="32" customFormat="1">
      <c r="A1328" s="23"/>
      <c r="B1328" s="23"/>
      <c r="C1328" s="80"/>
      <c r="D1328" s="23"/>
      <c r="E1328" s="93"/>
      <c r="F1328" s="73"/>
    </row>
    <row r="1329" spans="1:10" s="32" customFormat="1">
      <c r="A1329" s="23"/>
      <c r="B1329" s="23"/>
      <c r="C1329" s="80"/>
      <c r="D1329" s="23"/>
      <c r="E1329" s="93"/>
      <c r="F1329" s="73"/>
    </row>
    <row r="1330" spans="1:10" s="32" customFormat="1">
      <c r="A1330" s="23"/>
      <c r="B1330" s="23"/>
      <c r="C1330" s="80"/>
      <c r="D1330" s="23"/>
      <c r="E1330" s="93"/>
      <c r="F1330" s="73"/>
    </row>
    <row r="1331" spans="1:10" s="32" customFormat="1" ht="39.950000000000003" customHeight="1">
      <c r="A1331" s="23"/>
      <c r="B1331" s="23"/>
      <c r="C1331" s="80"/>
      <c r="D1331" s="23"/>
      <c r="E1331" s="93"/>
      <c r="F1331" s="73"/>
    </row>
    <row r="1332" spans="1:10" s="32" customFormat="1">
      <c r="A1332" s="23"/>
      <c r="B1332" s="23"/>
      <c r="C1332" s="80"/>
      <c r="D1332" s="23"/>
      <c r="E1332" s="93"/>
      <c r="F1332" s="73"/>
    </row>
    <row r="1333" spans="1:10" s="32" customFormat="1">
      <c r="A1333" s="23"/>
      <c r="B1333" s="23"/>
      <c r="C1333" s="80"/>
      <c r="D1333" s="23"/>
      <c r="E1333" s="93"/>
      <c r="F1333" s="73"/>
    </row>
    <row r="1334" spans="1:10" s="32" customFormat="1">
      <c r="A1334" s="23"/>
      <c r="B1334" s="23"/>
      <c r="C1334" s="80"/>
      <c r="D1334" s="23"/>
      <c r="E1334" s="93"/>
      <c r="F1334" s="73"/>
    </row>
    <row r="1335" spans="1:10" ht="107.25" customHeight="1">
      <c r="I1335" s="32"/>
      <c r="J1335" s="32"/>
    </row>
    <row r="1336" spans="1:10" s="67" customFormat="1">
      <c r="A1336" s="23"/>
      <c r="B1336" s="23"/>
      <c r="C1336" s="80"/>
      <c r="D1336" s="23"/>
      <c r="E1336" s="93"/>
      <c r="F1336" s="73"/>
      <c r="I1336" s="23"/>
      <c r="J1336" s="23"/>
    </row>
    <row r="1337" spans="1:10" s="67" customFormat="1">
      <c r="A1337" s="23"/>
      <c r="B1337" s="23"/>
      <c r="C1337" s="80"/>
      <c r="D1337" s="23"/>
      <c r="E1337" s="93"/>
      <c r="F1337" s="73"/>
    </row>
    <row r="1338" spans="1:10" s="67" customFormat="1">
      <c r="A1338" s="23"/>
      <c r="B1338" s="23"/>
      <c r="C1338" s="80"/>
      <c r="D1338" s="23"/>
      <c r="E1338" s="93"/>
      <c r="F1338" s="73"/>
    </row>
    <row r="1339" spans="1:10">
      <c r="I1339" s="67"/>
      <c r="J1339" s="67"/>
    </row>
    <row r="1353" spans="1:10" s="32" customFormat="1">
      <c r="A1353" s="23"/>
      <c r="B1353" s="23"/>
      <c r="C1353" s="80"/>
      <c r="D1353" s="23"/>
      <c r="E1353" s="93"/>
      <c r="F1353" s="73"/>
      <c r="I1353" s="23"/>
      <c r="J1353" s="23"/>
    </row>
    <row r="1354" spans="1:10" s="32" customFormat="1" ht="74.25" customHeight="1">
      <c r="A1354" s="23"/>
      <c r="B1354" s="23"/>
      <c r="C1354" s="80"/>
      <c r="D1354" s="23"/>
      <c r="E1354" s="93"/>
      <c r="F1354" s="73"/>
    </row>
    <row r="1355" spans="1:10" s="32" customFormat="1">
      <c r="A1355" s="23"/>
      <c r="B1355" s="23"/>
      <c r="C1355" s="80"/>
      <c r="D1355" s="23"/>
      <c r="E1355" s="93"/>
      <c r="F1355" s="73"/>
    </row>
    <row r="1356" spans="1:10">
      <c r="I1356" s="32"/>
      <c r="J1356" s="32"/>
    </row>
    <row r="1359" spans="1:10" ht="12" customHeight="1"/>
    <row r="1360" spans="1:10" ht="15" customHeight="1"/>
    <row r="1361" spans="1:10" s="32" customFormat="1">
      <c r="A1361" s="23"/>
      <c r="B1361" s="23"/>
      <c r="C1361" s="80"/>
      <c r="D1361" s="23"/>
      <c r="E1361" s="93"/>
      <c r="F1361" s="73"/>
      <c r="I1361" s="23"/>
      <c r="J1361" s="23"/>
    </row>
    <row r="1362" spans="1:10" s="32" customFormat="1">
      <c r="A1362" s="23"/>
      <c r="B1362" s="23"/>
      <c r="C1362" s="80"/>
      <c r="D1362" s="23"/>
      <c r="E1362" s="93"/>
      <c r="F1362" s="73"/>
    </row>
    <row r="1363" spans="1:10" s="32" customFormat="1">
      <c r="A1363" s="23"/>
      <c r="B1363" s="23"/>
      <c r="C1363" s="80"/>
      <c r="D1363" s="23"/>
      <c r="E1363" s="93"/>
      <c r="F1363" s="73"/>
    </row>
    <row r="1364" spans="1:10" s="32" customFormat="1">
      <c r="A1364" s="23"/>
      <c r="B1364" s="23"/>
      <c r="C1364" s="80"/>
      <c r="D1364" s="23"/>
      <c r="E1364" s="93"/>
      <c r="F1364" s="73"/>
    </row>
    <row r="1365" spans="1:10" s="32" customFormat="1">
      <c r="A1365" s="23"/>
      <c r="B1365" s="23"/>
      <c r="C1365" s="80"/>
      <c r="D1365" s="23"/>
      <c r="E1365" s="93"/>
      <c r="F1365" s="73"/>
    </row>
    <row r="1366" spans="1:10" s="32" customFormat="1">
      <c r="A1366" s="23"/>
      <c r="B1366" s="23"/>
      <c r="C1366" s="80"/>
      <c r="D1366" s="23"/>
      <c r="E1366" s="93"/>
      <c r="F1366" s="73"/>
    </row>
    <row r="1367" spans="1:10" s="32" customFormat="1">
      <c r="A1367" s="23"/>
      <c r="B1367" s="23"/>
      <c r="C1367" s="80"/>
      <c r="D1367" s="23"/>
      <c r="E1367" s="93"/>
      <c r="F1367" s="73"/>
    </row>
    <row r="1368" spans="1:10" s="32" customFormat="1" ht="189.75" customHeight="1">
      <c r="A1368" s="23"/>
      <c r="B1368" s="23"/>
      <c r="C1368" s="80"/>
      <c r="D1368" s="23"/>
      <c r="E1368" s="93"/>
      <c r="F1368" s="73"/>
    </row>
    <row r="1369" spans="1:10" s="32" customFormat="1">
      <c r="A1369" s="23"/>
      <c r="B1369" s="23"/>
      <c r="C1369" s="80"/>
      <c r="D1369" s="23"/>
      <c r="E1369" s="93"/>
      <c r="F1369" s="73"/>
    </row>
    <row r="1370" spans="1:10" s="32" customFormat="1" ht="14.25" customHeight="1">
      <c r="A1370" s="23"/>
      <c r="B1370" s="23"/>
      <c r="C1370" s="80"/>
      <c r="D1370" s="23"/>
      <c r="E1370" s="93"/>
      <c r="F1370" s="73"/>
    </row>
    <row r="1371" spans="1:10" s="32" customFormat="1">
      <c r="A1371" s="23"/>
      <c r="B1371" s="23"/>
      <c r="C1371" s="80"/>
      <c r="D1371" s="23"/>
      <c r="E1371" s="93"/>
      <c r="F1371" s="73"/>
    </row>
    <row r="1372" spans="1:10" s="32" customFormat="1">
      <c r="A1372" s="23"/>
      <c r="B1372" s="23"/>
      <c r="C1372" s="80"/>
      <c r="D1372" s="23"/>
      <c r="E1372" s="93"/>
      <c r="F1372" s="73"/>
    </row>
    <row r="1373" spans="1:10" s="32" customFormat="1">
      <c r="A1373" s="23"/>
      <c r="B1373" s="23"/>
      <c r="C1373" s="80"/>
      <c r="D1373" s="23"/>
      <c r="E1373" s="93"/>
      <c r="F1373" s="73"/>
    </row>
    <row r="1374" spans="1:10" s="32" customFormat="1">
      <c r="A1374" s="23"/>
      <c r="B1374" s="23"/>
      <c r="C1374" s="80"/>
      <c r="D1374" s="23"/>
      <c r="E1374" s="93"/>
      <c r="F1374" s="73"/>
    </row>
    <row r="1375" spans="1:10" s="32" customFormat="1">
      <c r="A1375" s="23"/>
      <c r="B1375" s="23"/>
      <c r="C1375" s="80"/>
      <c r="D1375" s="23"/>
      <c r="E1375" s="93"/>
      <c r="F1375" s="73"/>
    </row>
    <row r="1376" spans="1:10" s="32" customFormat="1">
      <c r="A1376" s="23"/>
      <c r="B1376" s="23"/>
      <c r="C1376" s="80"/>
      <c r="D1376" s="23"/>
      <c r="E1376" s="93"/>
      <c r="F1376" s="73"/>
    </row>
    <row r="1377" spans="1:10" s="32" customFormat="1">
      <c r="A1377" s="23"/>
      <c r="B1377" s="23"/>
      <c r="C1377" s="80"/>
      <c r="D1377" s="23"/>
      <c r="E1377" s="93"/>
      <c r="F1377" s="73"/>
    </row>
    <row r="1378" spans="1:10" s="32" customFormat="1">
      <c r="A1378" s="23"/>
      <c r="B1378" s="23"/>
      <c r="C1378" s="80"/>
      <c r="D1378" s="23"/>
      <c r="E1378" s="93"/>
      <c r="F1378" s="73"/>
    </row>
    <row r="1379" spans="1:10" s="32" customFormat="1">
      <c r="A1379" s="23"/>
      <c r="B1379" s="23"/>
      <c r="C1379" s="80"/>
      <c r="D1379" s="23"/>
      <c r="E1379" s="93"/>
      <c r="F1379" s="73"/>
    </row>
    <row r="1380" spans="1:10" s="32" customFormat="1">
      <c r="A1380" s="23"/>
      <c r="B1380" s="23"/>
      <c r="C1380" s="80"/>
      <c r="D1380" s="23"/>
      <c r="E1380" s="93"/>
      <c r="F1380" s="73"/>
    </row>
    <row r="1381" spans="1:10" s="32" customFormat="1" ht="12" customHeight="1">
      <c r="A1381" s="23"/>
      <c r="B1381" s="23"/>
      <c r="C1381" s="80"/>
      <c r="D1381" s="23"/>
      <c r="E1381" s="93"/>
      <c r="F1381" s="73"/>
    </row>
    <row r="1382" spans="1:10" s="32" customFormat="1" ht="12" customHeight="1">
      <c r="A1382" s="23"/>
      <c r="B1382" s="23"/>
      <c r="C1382" s="80"/>
      <c r="D1382" s="23"/>
      <c r="E1382" s="93"/>
      <c r="F1382" s="73"/>
    </row>
    <row r="1383" spans="1:10" s="32" customFormat="1">
      <c r="A1383" s="23"/>
      <c r="B1383" s="23"/>
      <c r="C1383" s="80"/>
      <c r="D1383" s="23"/>
      <c r="E1383" s="93"/>
      <c r="F1383" s="73"/>
    </row>
    <row r="1384" spans="1:10" ht="12.95" customHeight="1">
      <c r="I1384" s="32"/>
      <c r="J1384" s="32"/>
    </row>
    <row r="1385" spans="1:10" ht="12.95" customHeight="1"/>
    <row r="1386" spans="1:10" ht="12.95" customHeight="1"/>
    <row r="1387" spans="1:10" ht="12.95" customHeight="1"/>
    <row r="1388" spans="1:10" ht="12.95" customHeight="1"/>
    <row r="1389" spans="1:10" ht="12.95" customHeight="1"/>
    <row r="1390" spans="1:10" ht="12.95" customHeight="1"/>
    <row r="1391" spans="1:10" ht="12.95" customHeight="1"/>
    <row r="1392" spans="1:10" ht="12.95" customHeight="1"/>
    <row r="1393" ht="12.95" customHeight="1"/>
    <row r="1395" ht="12.95" customHeight="1"/>
    <row r="1396" ht="12.95" customHeight="1"/>
    <row r="1397" ht="12.95" customHeight="1"/>
    <row r="1398" ht="12.95" customHeight="1"/>
    <row r="1399" ht="12.95" customHeight="1"/>
    <row r="1400" ht="12.95" customHeight="1"/>
    <row r="1401" ht="12.95" customHeight="1"/>
    <row r="1403" ht="12.95" customHeight="1"/>
    <row r="1405" ht="12.95" customHeight="1"/>
    <row r="1407" ht="12.95" customHeight="1"/>
    <row r="1409" ht="12.95" customHeight="1"/>
    <row r="1411" ht="12.95" customHeight="1"/>
    <row r="1413" ht="12.95" customHeight="1"/>
    <row r="1414" ht="12.95" customHeight="1"/>
    <row r="1415" ht="12.95" customHeight="1"/>
    <row r="1416" ht="24.95" customHeight="1"/>
    <row r="1417" ht="12.95" customHeight="1"/>
    <row r="1419" ht="12.95" customHeight="1"/>
    <row r="1420" ht="12.95" customHeight="1"/>
    <row r="1421" ht="12.95" customHeight="1"/>
    <row r="1423" ht="12.95" customHeight="1"/>
    <row r="1424" ht="12.95" customHeight="1"/>
    <row r="1425" ht="12.95" customHeight="1"/>
    <row r="1426" ht="12.95" customHeight="1"/>
    <row r="1427" ht="12.95" customHeight="1"/>
    <row r="1428" ht="12.95" customHeight="1"/>
    <row r="1429" ht="12.95" customHeight="1"/>
    <row r="1430" ht="12.95" customHeight="1"/>
    <row r="1431" ht="12.95" customHeight="1"/>
    <row r="1432" ht="12.95" customHeight="1"/>
    <row r="1433" ht="12.95" customHeight="1"/>
    <row r="1434" ht="12.95" customHeight="1"/>
    <row r="1435" ht="12.95" customHeight="1"/>
    <row r="1436" ht="12.95" customHeight="1"/>
    <row r="1437" ht="12.95" customHeight="1"/>
    <row r="1438" ht="12.95" customHeight="1"/>
    <row r="1439" ht="12.95" customHeight="1"/>
    <row r="1440" ht="21.75" customHeight="1"/>
    <row r="1441" ht="12.95" customHeight="1"/>
    <row r="1442" ht="12" customHeight="1"/>
    <row r="1443" ht="12.95" customHeight="1"/>
    <row r="1445" ht="12.95" customHeight="1"/>
    <row r="1447" ht="12.95" customHeight="1"/>
    <row r="1449" ht="11.25" customHeight="1"/>
    <row r="1451" ht="12.95" customHeight="1"/>
    <row r="1452" ht="12" customHeight="1"/>
    <row r="1453" ht="12.95" customHeight="1"/>
    <row r="1454" ht="12.95" customHeight="1"/>
    <row r="1455" ht="12.95" customHeight="1"/>
    <row r="1458" ht="12.95" customHeight="1"/>
    <row r="1459" ht="12.95" customHeight="1"/>
    <row r="1460" ht="12.95" customHeight="1"/>
    <row r="1461" ht="12.95" customHeight="1"/>
    <row r="1463" ht="12.95" customHeight="1"/>
    <row r="1465" ht="12.95" customHeight="1"/>
    <row r="1466" ht="12.95" customHeight="1"/>
    <row r="1467" ht="12.95" customHeight="1"/>
    <row r="1468" ht="12.95" customHeight="1"/>
    <row r="1469" ht="12.95" customHeight="1"/>
    <row r="1470" ht="12.95" customHeight="1"/>
    <row r="1471" ht="12.95" customHeight="1"/>
    <row r="1472" ht="12.95" customHeight="1"/>
    <row r="1473" ht="12.95" customHeight="1"/>
    <row r="1474" ht="12.95" customHeight="1"/>
    <row r="1475" ht="12.95" customHeight="1"/>
    <row r="1476" ht="12.95" customHeight="1"/>
    <row r="1477" ht="12.95" customHeight="1"/>
    <row r="1478" ht="12.95" customHeight="1"/>
    <row r="1479" ht="12.95" customHeight="1"/>
    <row r="1480" ht="12.95" customHeight="1"/>
    <row r="1481" ht="12.95" customHeight="1"/>
    <row r="1482" ht="12.95" customHeight="1"/>
    <row r="1483" ht="12.95" customHeight="1"/>
    <row r="1484" ht="12.95" customHeight="1"/>
    <row r="1485" ht="12.95" customHeight="1"/>
    <row r="1486" ht="12.95" customHeight="1"/>
    <row r="1487" ht="12.95" customHeight="1"/>
    <row r="1488" ht="12.95" customHeight="1"/>
    <row r="1489" ht="12.95" customHeight="1"/>
    <row r="1490" ht="12.95" customHeight="1"/>
    <row r="1491" ht="12.95" customHeight="1"/>
    <row r="1493" ht="12.95" customHeight="1"/>
    <row r="1494" ht="10.5" customHeight="1"/>
    <row r="1495" ht="10.5" customHeight="1"/>
    <row r="1496" ht="12.95" customHeight="1"/>
    <row r="1497" ht="12.95" customHeight="1"/>
    <row r="1498" ht="12.95" customHeight="1"/>
    <row r="1499" ht="12.95" customHeight="1"/>
    <row r="1500" ht="12.95" customHeight="1"/>
    <row r="1501" ht="12.95" customHeight="1"/>
    <row r="1502" ht="12.95" customHeight="1"/>
    <row r="1503" ht="12.95" customHeight="1"/>
    <row r="1504" ht="12.95" customHeight="1"/>
    <row r="1505" ht="12.95" customHeight="1"/>
    <row r="1506" ht="12.95" customHeight="1"/>
    <row r="1507" ht="12.95" customHeight="1"/>
    <row r="1508" ht="12.95" customHeight="1"/>
    <row r="1509" ht="12.95" customHeight="1"/>
    <row r="1510" ht="12.95" customHeight="1"/>
    <row r="1511" ht="12.95" customHeight="1"/>
    <row r="1512" ht="12.95" customHeight="1"/>
    <row r="1513" ht="12.95" customHeight="1"/>
    <row r="1514" ht="12.95" customHeight="1"/>
    <row r="1515" ht="12.95" customHeight="1"/>
    <row r="1516" ht="12.95" customHeight="1"/>
    <row r="1517" ht="12.95" customHeight="1"/>
    <row r="1518" ht="12.95" customHeight="1"/>
    <row r="1519" ht="12.95" customHeight="1"/>
    <row r="1520" ht="12.95" customHeight="1"/>
    <row r="1521" ht="12.95" customHeight="1"/>
    <row r="1522" ht="12.95" customHeight="1"/>
    <row r="1523" ht="12.95" customHeight="1"/>
    <row r="1524" ht="12.95" customHeight="1"/>
    <row r="1525" ht="12.95" customHeight="1"/>
    <row r="1526" ht="12.95" customHeight="1"/>
    <row r="1527" ht="12.95" customHeight="1"/>
    <row r="1528" ht="12.95" customHeight="1"/>
    <row r="1529" ht="12.95" customHeight="1"/>
    <row r="1530" ht="12.95" customHeight="1"/>
    <row r="1531" ht="12.95" customHeight="1"/>
    <row r="1532" ht="12.95" customHeight="1"/>
    <row r="1533" ht="12.95" customHeight="1"/>
    <row r="1534" ht="12.95" customHeight="1"/>
    <row r="1535" ht="12.95" customHeight="1"/>
    <row r="1536" ht="12.95" customHeight="1"/>
    <row r="1537" ht="12.95" customHeight="1"/>
    <row r="1538" ht="12.95" customHeight="1"/>
    <row r="1539" ht="12.95" customHeight="1"/>
    <row r="1540" ht="12.95" customHeight="1"/>
    <row r="1541" ht="12.95" customHeight="1"/>
    <row r="1542" ht="12.95" customHeight="1"/>
    <row r="1543" ht="12.95" customHeight="1"/>
    <row r="1544" ht="12.95" customHeight="1"/>
    <row r="1545" ht="12.95" customHeight="1"/>
    <row r="1547" ht="12.95" customHeight="1"/>
    <row r="1548" ht="11.25" customHeight="1"/>
    <row r="1549" ht="12.95" customHeight="1"/>
    <row r="1553" ht="12.95" customHeight="1"/>
    <row r="1554" ht="10.5" customHeight="1"/>
    <row r="1555" ht="12.95" customHeight="1"/>
    <row r="1556" ht="12.95" customHeight="1"/>
    <row r="1557" ht="12.95" customHeight="1"/>
    <row r="1559" ht="12.95" customHeight="1"/>
    <row r="1561" ht="12.95" customHeight="1"/>
    <row r="1562" ht="12" customHeight="1"/>
    <row r="1563" ht="12.95" customHeight="1"/>
    <row r="1565" ht="12.95" customHeight="1"/>
    <row r="1566" ht="12.95" customHeight="1"/>
    <row r="1567" ht="12.95" customHeight="1"/>
    <row r="1569" ht="12.95" customHeight="1"/>
    <row r="1570" ht="12.95" customHeight="1"/>
    <row r="1571" ht="12.95" customHeight="1"/>
    <row r="1572" ht="12.95" customHeight="1"/>
    <row r="1573" ht="12.95" customHeight="1"/>
    <row r="1574" ht="12.95" customHeight="1"/>
    <row r="1575" ht="12.95" customHeight="1"/>
    <row r="1576" ht="12.95" customHeight="1"/>
    <row r="1577" ht="12.95" customHeight="1"/>
    <row r="1578" ht="12.95" customHeight="1"/>
    <row r="1579" ht="12.95" customHeight="1"/>
    <row r="1580" ht="12.95" customHeight="1"/>
    <row r="1581" ht="12.95" customHeight="1"/>
    <row r="1582" ht="12.95" customHeight="1"/>
    <row r="1583" ht="12.95" customHeight="1"/>
    <row r="1584" ht="12.95" customHeight="1"/>
    <row r="1585" ht="12.95" customHeight="1"/>
    <row r="1586" ht="12.95" customHeight="1"/>
    <row r="1587" ht="12.95" customHeight="1"/>
    <row r="1588" ht="12.95" customHeight="1"/>
    <row r="1589" ht="12.95" customHeight="1"/>
    <row r="1590" ht="12.95" customHeight="1"/>
    <row r="1591" ht="12.95" customHeight="1"/>
    <row r="1592" ht="12.95" customHeight="1"/>
    <row r="1593" ht="12.95" customHeight="1"/>
    <row r="1594" ht="12.95" customHeight="1"/>
    <row r="1595" ht="12.95" customHeight="1"/>
    <row r="1596" ht="12.95" customHeight="1"/>
    <row r="1597" ht="12.95" customHeight="1"/>
    <row r="1598" ht="12.95" customHeight="1"/>
    <row r="1599" ht="12.95" customHeight="1"/>
    <row r="1600" ht="12.95" customHeight="1"/>
    <row r="1601" ht="12.95" customHeight="1"/>
    <row r="1602" ht="12.95" customHeight="1"/>
    <row r="1603" ht="12.95" customHeight="1"/>
    <row r="1604" ht="12.95" customHeight="1"/>
    <row r="1605" ht="12.95" customHeight="1"/>
    <row r="1606" ht="12.95" customHeight="1"/>
    <row r="1607" ht="12.95" customHeight="1"/>
    <row r="1608" ht="12.95" customHeight="1"/>
    <row r="1609" ht="12.95" customHeight="1"/>
    <row r="1610" ht="12.95" customHeight="1"/>
    <row r="1611" ht="12.95" customHeight="1"/>
    <row r="1612" ht="12.95" customHeight="1"/>
    <row r="1613" ht="12.95" customHeight="1"/>
    <row r="1614" ht="12.95" customHeight="1"/>
    <row r="1615" ht="12.95" customHeight="1"/>
    <row r="1616" ht="12.95" customHeight="1"/>
    <row r="1617" ht="12.95" customHeight="1"/>
    <row r="1618" ht="12.95" customHeight="1"/>
    <row r="1619" ht="12.95" customHeight="1"/>
    <row r="1620" ht="12.95" customHeight="1"/>
    <row r="1621" ht="12.95" customHeight="1"/>
    <row r="1622" ht="12.95" customHeight="1"/>
    <row r="1623" ht="12.95" customHeight="1"/>
    <row r="1624" ht="12.95" customHeight="1"/>
    <row r="1625" ht="12.95" customHeight="1"/>
    <row r="1626" ht="12.95" customHeight="1"/>
    <row r="1627" ht="12.95" customHeight="1"/>
    <row r="1628" ht="12.95" customHeight="1"/>
    <row r="1629" ht="12.95" customHeight="1"/>
    <row r="1630" ht="12.95" customHeight="1"/>
    <row r="1631" ht="12.95" customHeight="1"/>
    <row r="1632" ht="12.95" customHeight="1"/>
    <row r="1633" ht="12.95" customHeight="1"/>
    <row r="1634" ht="12.95" customHeight="1"/>
    <row r="1635" ht="12.95" customHeight="1"/>
    <row r="1636" ht="12.95" customHeight="1"/>
    <row r="1637" ht="12.95" customHeight="1"/>
    <row r="1638" ht="12.95" customHeight="1"/>
    <row r="1639" ht="12.95" customHeight="1"/>
    <row r="1640" ht="12.95" customHeight="1"/>
    <row r="1641" ht="12.95" customHeight="1"/>
    <row r="1642" ht="12.95" customHeight="1"/>
    <row r="1643" ht="12.95" customHeight="1"/>
    <row r="1644" ht="12.95" customHeight="1"/>
    <row r="1645" ht="12.95" customHeight="1"/>
    <row r="1646" ht="12.95" customHeight="1"/>
    <row r="1647" ht="12.95" customHeight="1"/>
    <row r="1648" ht="12.95" customHeight="1"/>
    <row r="1649" ht="12.95" customHeight="1"/>
    <row r="1650" ht="12.95" customHeight="1"/>
    <row r="1651" ht="12.95" customHeight="1"/>
    <row r="1653" ht="12.95" customHeight="1"/>
    <row r="1655" ht="12.95" customHeight="1"/>
    <row r="1657" ht="12.95" customHeight="1"/>
    <row r="1658" ht="12.95" customHeight="1"/>
    <row r="1659" ht="12.95" customHeight="1"/>
    <row r="1660" ht="12.95" customHeight="1"/>
    <row r="1661" ht="12.95" customHeight="1"/>
    <row r="1662" ht="12.95" customHeight="1"/>
    <row r="1663" ht="12.95" customHeight="1"/>
    <row r="1664" ht="12.95" customHeight="1"/>
    <row r="1665" ht="12.95" customHeight="1"/>
    <row r="1666" ht="12.95" customHeight="1"/>
    <row r="1667" ht="12.95" customHeight="1"/>
    <row r="1668" ht="12.95" customHeight="1"/>
    <row r="1669" ht="12.95" customHeight="1"/>
    <row r="1670" ht="12.95" customHeight="1"/>
    <row r="1671" ht="12.95" customHeight="1"/>
    <row r="1672" ht="12.95" customHeight="1"/>
    <row r="1673" ht="12.95" customHeight="1"/>
    <row r="1674" ht="12.95" customHeight="1"/>
    <row r="1675" ht="12.95" customHeight="1"/>
    <row r="1676" ht="12.95" customHeight="1"/>
    <row r="1677" ht="12.95" customHeight="1"/>
    <row r="1678" ht="12.95" customHeight="1"/>
    <row r="1679" ht="12.95" customHeight="1"/>
    <row r="1680" ht="12.95" customHeight="1"/>
    <row r="1681" ht="12.95" customHeight="1"/>
    <row r="1682" ht="12.95" customHeight="1"/>
    <row r="1683" ht="12.95" customHeight="1"/>
    <row r="1684" ht="12.95" customHeight="1"/>
    <row r="1685" ht="12.95" customHeight="1"/>
    <row r="1686" ht="12.95" customHeight="1"/>
    <row r="1687" ht="12.95" customHeight="1"/>
    <row r="1688" ht="12.95" customHeight="1"/>
    <row r="1689" ht="12.95" customHeight="1"/>
    <row r="1690" ht="12.95" customHeight="1"/>
    <row r="1691" ht="12.95" customHeight="1"/>
    <row r="1692" ht="12.95" customHeight="1"/>
    <row r="1693" ht="12.95" customHeight="1"/>
    <row r="1694" ht="12.95" customHeight="1"/>
    <row r="1695" ht="12.95" customHeight="1"/>
    <row r="1696" ht="12.95" customHeight="1"/>
    <row r="1697" ht="12.95" customHeight="1"/>
    <row r="1698" ht="12.95" customHeight="1"/>
    <row r="1699" ht="12.95" customHeight="1"/>
    <row r="1700" ht="12.95" customHeight="1"/>
    <row r="1701" ht="12.95" customHeight="1"/>
    <row r="1702" ht="12.95" customHeight="1"/>
    <row r="1703" ht="12.95" customHeight="1"/>
    <row r="1704" ht="12.95" customHeight="1"/>
  </sheetData>
  <mergeCells count="40">
    <mergeCell ref="B303:D303"/>
    <mergeCell ref="B304:D304"/>
    <mergeCell ref="B45:E45"/>
    <mergeCell ref="B46:E46"/>
    <mergeCell ref="B95:D95"/>
    <mergeCell ref="B96:D96"/>
    <mergeCell ref="B143:D143"/>
    <mergeCell ref="B144:D144"/>
    <mergeCell ref="B194:D194"/>
    <mergeCell ref="B195:D195"/>
    <mergeCell ref="B248:D248"/>
    <mergeCell ref="B249:D249"/>
    <mergeCell ref="C782:E782"/>
    <mergeCell ref="B768:D768"/>
    <mergeCell ref="B769:D769"/>
    <mergeCell ref="B820:E820"/>
    <mergeCell ref="B821:E821"/>
    <mergeCell ref="C785:E785"/>
    <mergeCell ref="C788:E788"/>
    <mergeCell ref="C801:E801"/>
    <mergeCell ref="C791:E791"/>
    <mergeCell ref="C794:E794"/>
    <mergeCell ref="C797:E797"/>
    <mergeCell ref="C799:E799"/>
    <mergeCell ref="B357:D357"/>
    <mergeCell ref="B576:D576"/>
    <mergeCell ref="B577:D577"/>
    <mergeCell ref="B710:D710"/>
    <mergeCell ref="B711:D711"/>
    <mergeCell ref="B664:D664"/>
    <mergeCell ref="B620:D620"/>
    <mergeCell ref="B621:D621"/>
    <mergeCell ref="B663:D663"/>
    <mergeCell ref="B521:D521"/>
    <mergeCell ref="B522:D522"/>
    <mergeCell ref="B358:D358"/>
    <mergeCell ref="B411:D411"/>
    <mergeCell ref="B412:D412"/>
    <mergeCell ref="B466:D466"/>
    <mergeCell ref="B467:D467"/>
  </mergeCells>
  <pageMargins left="0.7" right="0.7" top="0.75" bottom="0.75" header="0.3" footer="0.3"/>
  <pageSetup orientation="portrait" r:id="rId1"/>
  <headerFooter>
    <oddHeader>&amp;L&amp;"+,Italic"&amp;9Bills of Quantities&amp;C&amp;"-,Bold"&amp;10&amp;UProposed Bomet Mother and Child Wellness Centre</oddHeader>
    <oddFooter>&amp;L&amp;"+,Italic"&amp;10First floor&amp;CPage &amp;P of &amp;N&amp;R&amp;"+,Italic"&amp;9Section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8"/>
  <sheetViews>
    <sheetView view="pageBreakPreview" topLeftCell="A109" zoomScaleNormal="100" zoomScaleSheetLayoutView="100" workbookViewId="0">
      <selection activeCell="E487" sqref="E487"/>
    </sheetView>
  </sheetViews>
  <sheetFormatPr defaultColWidth="9.140625" defaultRowHeight="12.75"/>
  <cols>
    <col min="1" max="1" width="5.42578125" style="286" customWidth="1"/>
    <col min="2" max="2" width="46.85546875" style="23" customWidth="1"/>
    <col min="3" max="3" width="8.7109375" style="80" customWidth="1"/>
    <col min="4" max="4" width="5" style="23" bestFit="1" customWidth="1"/>
    <col min="5" max="5" width="9.28515625" style="93" customWidth="1"/>
    <col min="6" max="6" width="15.140625" style="73" customWidth="1"/>
    <col min="7" max="16384" width="9.140625" style="23"/>
  </cols>
  <sheetData>
    <row r="1" spans="1:6" s="94" customFormat="1" ht="26.25" customHeight="1">
      <c r="A1" s="123" t="s">
        <v>0</v>
      </c>
      <c r="B1" s="123" t="s">
        <v>1</v>
      </c>
      <c r="C1" s="278" t="s">
        <v>2</v>
      </c>
      <c r="D1" s="123" t="s">
        <v>3</v>
      </c>
      <c r="E1" s="95" t="s">
        <v>120</v>
      </c>
      <c r="F1" s="96" t="s">
        <v>119</v>
      </c>
    </row>
    <row r="2" spans="1:6" s="94" customFormat="1">
      <c r="A2" s="283"/>
      <c r="B2" s="283"/>
      <c r="C2" s="85"/>
      <c r="D2" s="283"/>
      <c r="E2" s="284"/>
      <c r="F2" s="420"/>
    </row>
    <row r="3" spans="1:6" ht="12.95" customHeight="1">
      <c r="A3" s="12"/>
      <c r="B3" s="27" t="s">
        <v>832</v>
      </c>
      <c r="C3" s="76"/>
      <c r="D3" s="9"/>
      <c r="E3" s="76"/>
      <c r="F3" s="395"/>
    </row>
    <row r="4" spans="1:6" ht="12.95" customHeight="1">
      <c r="A4" s="12"/>
      <c r="B4" s="27"/>
      <c r="C4" s="76"/>
      <c r="D4" s="9"/>
      <c r="E4" s="76"/>
      <c r="F4" s="395"/>
    </row>
    <row r="5" spans="1:6" ht="12.95" customHeight="1">
      <c r="A5" s="12"/>
      <c r="B5" s="27" t="s">
        <v>55</v>
      </c>
      <c r="C5" s="76"/>
      <c r="D5" s="9"/>
      <c r="E5" s="76"/>
      <c r="F5" s="395"/>
    </row>
    <row r="6" spans="1:6" ht="12.95" customHeight="1">
      <c r="A6" s="12"/>
      <c r="B6" s="27"/>
      <c r="C6" s="100"/>
      <c r="D6" s="18"/>
      <c r="E6" s="76"/>
      <c r="F6" s="395"/>
    </row>
    <row r="7" spans="1:6" ht="12.95" customHeight="1">
      <c r="A7" s="12"/>
      <c r="B7" s="27" t="s">
        <v>37</v>
      </c>
      <c r="C7" s="100"/>
      <c r="D7" s="18"/>
      <c r="E7" s="76"/>
      <c r="F7" s="395"/>
    </row>
    <row r="8" spans="1:6" ht="27.75" customHeight="1">
      <c r="A8" s="12"/>
      <c r="B8" s="190" t="s">
        <v>346</v>
      </c>
      <c r="C8" s="100"/>
      <c r="D8" s="18"/>
      <c r="E8" s="76"/>
      <c r="F8" s="395"/>
    </row>
    <row r="9" spans="1:6" ht="12.75" customHeight="1">
      <c r="A9" s="12"/>
      <c r="B9" s="27"/>
      <c r="C9" s="100"/>
      <c r="D9" s="18"/>
      <c r="E9" s="76"/>
      <c r="F9" s="14"/>
    </row>
    <row r="10" spans="1:6" s="30" customFormat="1">
      <c r="A10" s="12" t="s">
        <v>6</v>
      </c>
      <c r="B10" s="33" t="s">
        <v>38</v>
      </c>
      <c r="C10" s="100">
        <f>'GROUND F'!C229</f>
        <v>160</v>
      </c>
      <c r="D10" s="18" t="s">
        <v>122</v>
      </c>
      <c r="E10" s="76"/>
      <c r="F10" s="453"/>
    </row>
    <row r="11" spans="1:6" s="30" customFormat="1">
      <c r="A11" s="12"/>
      <c r="B11" s="33"/>
      <c r="C11" s="100"/>
      <c r="D11" s="18"/>
      <c r="E11" s="76"/>
      <c r="F11" s="453"/>
    </row>
    <row r="12" spans="1:6" s="32" customFormat="1">
      <c r="A12" s="12" t="s">
        <v>9</v>
      </c>
      <c r="B12" s="33" t="s">
        <v>118</v>
      </c>
      <c r="C12" s="100">
        <f>'GROUND F'!C231</f>
        <v>217</v>
      </c>
      <c r="D12" s="18" t="s">
        <v>122</v>
      </c>
      <c r="E12" s="76"/>
      <c r="F12" s="453"/>
    </row>
    <row r="13" spans="1:6" s="32" customFormat="1">
      <c r="A13" s="12"/>
      <c r="B13" s="33"/>
      <c r="C13" s="100"/>
      <c r="D13" s="18"/>
      <c r="E13" s="76"/>
      <c r="F13" s="453"/>
    </row>
    <row r="14" spans="1:6" s="32" customFormat="1">
      <c r="A14" s="12" t="s">
        <v>10</v>
      </c>
      <c r="B14" s="33" t="str">
        <f>'1st floor'!B13</f>
        <v>200mm thick lift walls</v>
      </c>
      <c r="C14" s="100">
        <f>'1st floor'!C13</f>
        <v>36</v>
      </c>
      <c r="D14" s="18" t="s">
        <v>122</v>
      </c>
      <c r="E14" s="76"/>
      <c r="F14" s="453"/>
    </row>
    <row r="15" spans="1:6" s="32" customFormat="1">
      <c r="A15" s="12"/>
      <c r="B15" s="33"/>
      <c r="C15" s="100"/>
      <c r="D15" s="18"/>
      <c r="E15" s="76"/>
      <c r="F15" s="453"/>
    </row>
    <row r="16" spans="1:6" s="32" customFormat="1" ht="31.5" customHeight="1">
      <c r="A16" s="12" t="s">
        <v>11</v>
      </c>
      <c r="B16" s="33" t="s">
        <v>233</v>
      </c>
      <c r="C16" s="100">
        <f>'GROUND F'!C235</f>
        <v>3650</v>
      </c>
      <c r="D16" s="18" t="s">
        <v>121</v>
      </c>
      <c r="E16" s="76"/>
      <c r="F16" s="453"/>
    </row>
    <row r="17" spans="1:6" s="32" customFormat="1">
      <c r="A17" s="12"/>
      <c r="B17" s="33"/>
      <c r="C17" s="100"/>
      <c r="D17" s="18"/>
      <c r="E17" s="76"/>
      <c r="F17" s="453"/>
    </row>
    <row r="18" spans="1:6" s="32" customFormat="1" ht="31.5" customHeight="1">
      <c r="A18" s="12"/>
      <c r="B18" s="27" t="s">
        <v>1042</v>
      </c>
      <c r="C18" s="100"/>
      <c r="D18" s="18"/>
      <c r="E18" s="76"/>
      <c r="F18" s="453"/>
    </row>
    <row r="19" spans="1:6" s="32" customFormat="1" ht="25.5">
      <c r="A19" s="12" t="s">
        <v>12</v>
      </c>
      <c r="B19" s="33" t="str">
        <f>'1st floor'!B19</f>
        <v>Assorted bars of T8,T10,T12,T16  &amp; T20 to R.C Litfs walls</v>
      </c>
      <c r="C19" s="100">
        <f>100*C14</f>
        <v>3600</v>
      </c>
      <c r="D19" s="18" t="s">
        <v>128</v>
      </c>
      <c r="E19" s="76"/>
      <c r="F19" s="453"/>
    </row>
    <row r="20" spans="1:6" s="32" customFormat="1">
      <c r="A20" s="12"/>
      <c r="B20" s="27"/>
      <c r="C20" s="100"/>
      <c r="D20" s="18"/>
      <c r="E20" s="76"/>
      <c r="F20" s="453"/>
    </row>
    <row r="21" spans="1:6" s="32" customFormat="1" ht="17.25" customHeight="1">
      <c r="A21" s="12" t="s">
        <v>13</v>
      </c>
      <c r="B21" s="33" t="s">
        <v>227</v>
      </c>
      <c r="C21" s="100">
        <f>'GROUND F'!C241</f>
        <v>27500</v>
      </c>
      <c r="D21" s="18" t="s">
        <v>128</v>
      </c>
      <c r="E21" s="76"/>
      <c r="F21" s="453"/>
    </row>
    <row r="22" spans="1:6" ht="12.95" customHeight="1">
      <c r="A22" s="12"/>
      <c r="B22" s="27"/>
      <c r="C22" s="100"/>
      <c r="D22" s="18"/>
      <c r="E22" s="76"/>
      <c r="F22" s="453"/>
    </row>
    <row r="23" spans="1:6" ht="12.95" customHeight="1">
      <c r="A23" s="12" t="s">
        <v>14</v>
      </c>
      <c r="B23" s="33" t="s">
        <v>230</v>
      </c>
      <c r="C23" s="100">
        <f>'GROUND F'!C243</f>
        <v>2900</v>
      </c>
      <c r="D23" s="18" t="s">
        <v>128</v>
      </c>
      <c r="E23" s="76"/>
      <c r="F23" s="453"/>
    </row>
    <row r="24" spans="1:6" ht="12.95" customHeight="1">
      <c r="A24" s="12"/>
      <c r="B24" s="33"/>
      <c r="C24" s="100"/>
      <c r="D24" s="18"/>
      <c r="E24" s="76"/>
      <c r="F24" s="453"/>
    </row>
    <row r="25" spans="1:6" ht="18.75" customHeight="1">
      <c r="A25" s="12" t="s">
        <v>15</v>
      </c>
      <c r="B25" s="33" t="s">
        <v>86</v>
      </c>
      <c r="C25" s="100">
        <f>'GROUND F'!C245</f>
        <v>8800</v>
      </c>
      <c r="D25" s="18" t="s">
        <v>128</v>
      </c>
      <c r="E25" s="76"/>
      <c r="F25" s="453"/>
    </row>
    <row r="26" spans="1:6">
      <c r="A26" s="12"/>
      <c r="B26" s="27"/>
      <c r="C26" s="100"/>
      <c r="D26" s="18"/>
      <c r="E26" s="76"/>
      <c r="F26" s="453"/>
    </row>
    <row r="27" spans="1:6" ht="12.95" customHeight="1">
      <c r="A27" s="12" t="s">
        <v>17</v>
      </c>
      <c r="B27" s="33" t="s">
        <v>79</v>
      </c>
      <c r="C27" s="100">
        <f>'GROUND F'!C247</f>
        <v>7350</v>
      </c>
      <c r="D27" s="18" t="s">
        <v>128</v>
      </c>
      <c r="E27" s="76"/>
      <c r="F27" s="453"/>
    </row>
    <row r="28" spans="1:6" ht="12.95" customHeight="1">
      <c r="A28" s="12"/>
      <c r="B28" s="33"/>
      <c r="C28" s="100"/>
      <c r="D28" s="18"/>
      <c r="E28" s="76"/>
      <c r="F28" s="453"/>
    </row>
    <row r="29" spans="1:6" ht="38.25">
      <c r="A29" s="12"/>
      <c r="B29" s="27" t="s">
        <v>130</v>
      </c>
      <c r="C29" s="100"/>
      <c r="D29" s="18"/>
      <c r="E29" s="76"/>
      <c r="F29" s="453"/>
    </row>
    <row r="30" spans="1:6" ht="25.5">
      <c r="A30" s="12" t="s">
        <v>18</v>
      </c>
      <c r="B30" s="33" t="s">
        <v>131</v>
      </c>
      <c r="C30" s="100">
        <f>'GROUND F'!C251</f>
        <v>3650</v>
      </c>
      <c r="D30" s="18" t="s">
        <v>121</v>
      </c>
      <c r="E30" s="76"/>
      <c r="F30" s="453"/>
    </row>
    <row r="31" spans="1:6">
      <c r="A31" s="12"/>
      <c r="B31" s="27" t="s">
        <v>226</v>
      </c>
      <c r="C31" s="100"/>
      <c r="D31" s="18"/>
      <c r="E31" s="76"/>
      <c r="F31" s="453"/>
    </row>
    <row r="32" spans="1:6">
      <c r="A32" s="12" t="s">
        <v>19</v>
      </c>
      <c r="B32" s="33" t="s">
        <v>81</v>
      </c>
      <c r="C32" s="76">
        <f>'GROUND F'!C255</f>
        <v>850</v>
      </c>
      <c r="D32" s="9" t="s">
        <v>121</v>
      </c>
      <c r="E32" s="76"/>
      <c r="F32" s="453"/>
    </row>
    <row r="33" spans="1:7">
      <c r="A33" s="12"/>
      <c r="B33" s="33"/>
      <c r="C33" s="76"/>
      <c r="D33" s="9"/>
      <c r="E33" s="76"/>
      <c r="F33" s="453"/>
    </row>
    <row r="34" spans="1:7">
      <c r="A34" s="12" t="s">
        <v>20</v>
      </c>
      <c r="B34" s="33" t="s">
        <v>111</v>
      </c>
      <c r="C34" s="76">
        <f>'GROUND F'!C257</f>
        <v>120</v>
      </c>
      <c r="D34" s="9" t="s">
        <v>121</v>
      </c>
      <c r="E34" s="76"/>
      <c r="F34" s="453"/>
    </row>
    <row r="35" spans="1:7">
      <c r="A35" s="12"/>
      <c r="B35" s="33"/>
      <c r="C35" s="76"/>
      <c r="D35" s="9"/>
      <c r="E35" s="76"/>
      <c r="F35" s="453"/>
    </row>
    <row r="36" spans="1:7">
      <c r="A36" s="12" t="s">
        <v>21</v>
      </c>
      <c r="B36" s="33" t="s">
        <v>39</v>
      </c>
      <c r="C36" s="76">
        <f>'GROUND F'!C272</f>
        <v>2160</v>
      </c>
      <c r="D36" s="9" t="s">
        <v>121</v>
      </c>
      <c r="E36" s="76"/>
      <c r="F36" s="453"/>
    </row>
    <row r="37" spans="1:7" s="30" customFormat="1">
      <c r="A37" s="12"/>
      <c r="B37" s="33"/>
      <c r="C37" s="76"/>
      <c r="D37" s="9"/>
      <c r="E37" s="76"/>
      <c r="F37" s="453"/>
    </row>
    <row r="38" spans="1:7" s="30" customFormat="1">
      <c r="A38" s="12" t="s">
        <v>32</v>
      </c>
      <c r="B38" s="33" t="s">
        <v>232</v>
      </c>
      <c r="C38" s="76">
        <f>'GROUND F'!C274</f>
        <v>3650</v>
      </c>
      <c r="D38" s="9" t="s">
        <v>121</v>
      </c>
      <c r="E38" s="76"/>
      <c r="F38" s="453"/>
    </row>
    <row r="39" spans="1:7" s="30" customFormat="1">
      <c r="A39" s="12"/>
      <c r="B39" s="33"/>
      <c r="C39" s="76"/>
      <c r="D39" s="9"/>
      <c r="E39" s="76"/>
      <c r="F39" s="453"/>
    </row>
    <row r="40" spans="1:7" ht="12.95" customHeight="1">
      <c r="A40" s="12" t="s">
        <v>756</v>
      </c>
      <c r="B40" s="33" t="s">
        <v>871</v>
      </c>
      <c r="C40" s="76">
        <v>180</v>
      </c>
      <c r="D40" s="9" t="s">
        <v>121</v>
      </c>
      <c r="E40" s="76"/>
      <c r="F40" s="453"/>
    </row>
    <row r="41" spans="1:7" ht="12.95" customHeight="1">
      <c r="A41" s="12"/>
      <c r="B41" s="33"/>
      <c r="C41" s="76"/>
      <c r="D41" s="9"/>
      <c r="E41" s="76"/>
      <c r="F41" s="453"/>
    </row>
    <row r="42" spans="1:7" ht="12.95" customHeight="1">
      <c r="A42" s="12" t="s">
        <v>757</v>
      </c>
      <c r="B42" s="17" t="s">
        <v>65</v>
      </c>
      <c r="C42" s="101">
        <f>'GROUND F'!C276</f>
        <v>450</v>
      </c>
      <c r="D42" s="9" t="s">
        <v>134</v>
      </c>
      <c r="E42" s="76"/>
      <c r="F42" s="453"/>
    </row>
    <row r="43" spans="1:7" ht="13.5" thickBot="1">
      <c r="A43" s="300"/>
      <c r="B43" s="950" t="s">
        <v>231</v>
      </c>
      <c r="C43" s="950"/>
      <c r="D43" s="950"/>
      <c r="E43" s="951"/>
      <c r="F43" s="678"/>
    </row>
    <row r="44" spans="1:7" ht="12.95" customHeight="1" thickTop="1">
      <c r="A44" s="301"/>
      <c r="B44" s="966"/>
      <c r="C44" s="966"/>
      <c r="D44" s="966"/>
      <c r="E44" s="967"/>
      <c r="F44" s="398"/>
    </row>
    <row r="45" spans="1:7">
      <c r="C45" s="102"/>
      <c r="D45" s="37"/>
      <c r="E45" s="80"/>
      <c r="F45" s="445"/>
    </row>
    <row r="46" spans="1:7">
      <c r="C46" s="102"/>
      <c r="D46" s="37"/>
      <c r="E46" s="80"/>
      <c r="F46" s="445"/>
      <c r="G46" s="38"/>
    </row>
    <row r="47" spans="1:7">
      <c r="A47" s="287"/>
      <c r="B47" s="20"/>
      <c r="C47" s="83"/>
      <c r="D47" s="47"/>
      <c r="E47" s="83"/>
      <c r="F47" s="48"/>
    </row>
    <row r="48" spans="1:7">
      <c r="A48" s="288" t="s">
        <v>0</v>
      </c>
      <c r="B48" s="25" t="s">
        <v>1</v>
      </c>
      <c r="C48" s="84" t="s">
        <v>2</v>
      </c>
      <c r="D48" s="643" t="s">
        <v>3</v>
      </c>
      <c r="E48" s="84" t="s">
        <v>4</v>
      </c>
      <c r="F48" s="49" t="s">
        <v>5</v>
      </c>
    </row>
    <row r="49" spans="1:6">
      <c r="A49" s="289"/>
      <c r="B49" s="56"/>
      <c r="C49" s="82"/>
      <c r="D49" s="57"/>
      <c r="E49" s="82"/>
      <c r="F49" s="456"/>
    </row>
    <row r="50" spans="1:6">
      <c r="A50" s="290"/>
      <c r="B50" s="27" t="s">
        <v>59</v>
      </c>
      <c r="C50" s="77"/>
      <c r="D50" s="29"/>
      <c r="E50" s="77"/>
      <c r="F50" s="455"/>
    </row>
    <row r="51" spans="1:6">
      <c r="A51" s="290"/>
      <c r="B51" s="8"/>
      <c r="C51" s="77"/>
      <c r="D51" s="29"/>
      <c r="E51" s="77"/>
      <c r="F51" s="455"/>
    </row>
    <row r="52" spans="1:6">
      <c r="A52" s="289"/>
      <c r="B52" s="16" t="s">
        <v>42</v>
      </c>
      <c r="C52" s="77"/>
      <c r="D52" s="29"/>
      <c r="E52" s="77"/>
      <c r="F52" s="455"/>
    </row>
    <row r="53" spans="1:6">
      <c r="A53" s="289"/>
      <c r="B53" s="16"/>
      <c r="C53" s="77"/>
      <c r="D53" s="29"/>
      <c r="E53" s="77"/>
      <c r="F53" s="455"/>
    </row>
    <row r="54" spans="1:6" ht="63.75">
      <c r="A54" s="290"/>
      <c r="B54" s="190" t="s">
        <v>358</v>
      </c>
      <c r="C54" s="77"/>
      <c r="D54" s="29"/>
      <c r="E54" s="82"/>
      <c r="F54" s="456"/>
    </row>
    <row r="55" spans="1:6">
      <c r="A55" s="290"/>
      <c r="B55" s="16"/>
      <c r="C55" s="77"/>
      <c r="D55" s="29"/>
      <c r="E55" s="82"/>
      <c r="F55" s="456"/>
    </row>
    <row r="56" spans="1:6">
      <c r="A56" s="290"/>
      <c r="B56" s="15" t="s">
        <v>74</v>
      </c>
      <c r="C56" s="103"/>
      <c r="D56" s="29"/>
      <c r="E56" s="77"/>
      <c r="F56" s="455"/>
    </row>
    <row r="57" spans="1:6">
      <c r="A57" s="290"/>
      <c r="B57" s="51"/>
      <c r="C57" s="77"/>
      <c r="D57" s="29"/>
      <c r="E57" s="77"/>
      <c r="F57" s="455"/>
    </row>
    <row r="58" spans="1:6">
      <c r="A58" s="290" t="s">
        <v>6</v>
      </c>
      <c r="B58" s="17" t="s">
        <v>80</v>
      </c>
      <c r="C58" s="103">
        <f>workings!B129-495</f>
        <v>1139.5</v>
      </c>
      <c r="D58" s="29" t="s">
        <v>22</v>
      </c>
      <c r="E58" s="77"/>
      <c r="F58" s="453"/>
    </row>
    <row r="59" spans="1:6">
      <c r="A59" s="290"/>
      <c r="B59" s="17"/>
      <c r="C59" s="103"/>
      <c r="D59" s="29"/>
      <c r="E59" s="77"/>
      <c r="F59" s="455"/>
    </row>
    <row r="60" spans="1:6" s="97" customFormat="1">
      <c r="A60" s="290"/>
      <c r="B60" s="16" t="s">
        <v>73</v>
      </c>
      <c r="C60" s="103"/>
      <c r="D60" s="29"/>
      <c r="E60" s="77"/>
      <c r="F60" s="456"/>
    </row>
    <row r="61" spans="1:6">
      <c r="A61" s="290"/>
      <c r="B61" s="51"/>
      <c r="C61" s="103"/>
      <c r="D61" s="29"/>
      <c r="E61" s="77"/>
      <c r="F61" s="456"/>
    </row>
    <row r="62" spans="1:6">
      <c r="A62" s="290" t="s">
        <v>9</v>
      </c>
      <c r="B62" s="17" t="s">
        <v>66</v>
      </c>
      <c r="C62" s="103">
        <f>workings!E129</f>
        <v>462</v>
      </c>
      <c r="D62" s="29" t="s">
        <v>22</v>
      </c>
      <c r="E62" s="77"/>
      <c r="F62" s="453"/>
    </row>
    <row r="63" spans="1:6">
      <c r="A63" s="290"/>
      <c r="B63" s="17"/>
      <c r="C63" s="103"/>
      <c r="D63" s="29"/>
      <c r="E63" s="77"/>
      <c r="F63" s="453"/>
    </row>
    <row r="64" spans="1:6" s="97" customFormat="1">
      <c r="A64" s="290" t="s">
        <v>10</v>
      </c>
      <c r="B64" s="17" t="s">
        <v>249</v>
      </c>
      <c r="C64" s="103">
        <f>workings!G129</f>
        <v>2978.5</v>
      </c>
      <c r="D64" s="29" t="s">
        <v>22</v>
      </c>
      <c r="E64" s="77"/>
      <c r="F64" s="453"/>
    </row>
    <row r="65" spans="1:6">
      <c r="A65" s="290"/>
      <c r="B65" s="17"/>
      <c r="C65" s="103"/>
      <c r="D65" s="29"/>
      <c r="E65" s="77"/>
      <c r="F65" s="455"/>
    </row>
    <row r="66" spans="1:6" s="97" customFormat="1">
      <c r="A66" s="290" t="s">
        <v>11</v>
      </c>
      <c r="B66" s="17" t="s">
        <v>288</v>
      </c>
      <c r="C66" s="103">
        <f>workings!H129</f>
        <v>17.5</v>
      </c>
      <c r="D66" s="29" t="s">
        <v>22</v>
      </c>
      <c r="E66" s="77"/>
      <c r="F66" s="453"/>
    </row>
    <row r="67" spans="1:6">
      <c r="A67" s="290"/>
      <c r="B67" s="33"/>
      <c r="C67" s="105"/>
      <c r="D67" s="52"/>
      <c r="E67" s="77"/>
      <c r="F67" s="455"/>
    </row>
    <row r="68" spans="1:6">
      <c r="A68" s="290"/>
      <c r="B68" s="33"/>
      <c r="C68" s="105"/>
      <c r="D68" s="52"/>
      <c r="E68" s="77"/>
      <c r="F68" s="455"/>
    </row>
    <row r="69" spans="1:6">
      <c r="A69" s="290"/>
      <c r="B69" s="33"/>
      <c r="C69" s="105"/>
      <c r="D69" s="52"/>
      <c r="E69" s="77"/>
      <c r="F69" s="455"/>
    </row>
    <row r="70" spans="1:6">
      <c r="A70" s="290"/>
      <c r="B70" s="33"/>
      <c r="C70" s="105"/>
      <c r="D70" s="52"/>
      <c r="E70" s="77"/>
      <c r="F70" s="455"/>
    </row>
    <row r="71" spans="1:6">
      <c r="A71" s="290"/>
      <c r="B71" s="33"/>
      <c r="C71" s="105"/>
      <c r="D71" s="52"/>
      <c r="E71" s="77"/>
      <c r="F71" s="455"/>
    </row>
    <row r="72" spans="1:6">
      <c r="A72" s="290"/>
      <c r="B72" s="33"/>
      <c r="C72" s="105"/>
      <c r="D72" s="52"/>
      <c r="E72" s="77"/>
      <c r="F72" s="455"/>
    </row>
    <row r="73" spans="1:6">
      <c r="A73" s="290"/>
      <c r="B73" s="33"/>
      <c r="C73" s="105"/>
      <c r="D73" s="52"/>
      <c r="E73" s="77"/>
      <c r="F73" s="455"/>
    </row>
    <row r="74" spans="1:6">
      <c r="A74" s="290"/>
      <c r="B74" s="33"/>
      <c r="C74" s="105"/>
      <c r="D74" s="52"/>
      <c r="E74" s="77"/>
      <c r="F74" s="455"/>
    </row>
    <row r="75" spans="1:6">
      <c r="A75" s="290"/>
      <c r="B75" s="33"/>
      <c r="C75" s="105"/>
      <c r="D75" s="52"/>
      <c r="E75" s="77"/>
      <c r="F75" s="455"/>
    </row>
    <row r="76" spans="1:6">
      <c r="A76" s="290"/>
      <c r="B76" s="33"/>
      <c r="C76" s="105"/>
      <c r="D76" s="52"/>
      <c r="E76" s="77"/>
      <c r="F76" s="455"/>
    </row>
    <row r="77" spans="1:6">
      <c r="A77" s="290"/>
      <c r="B77" s="33"/>
      <c r="C77" s="105"/>
      <c r="D77" s="52"/>
      <c r="E77" s="77"/>
      <c r="F77" s="455"/>
    </row>
    <row r="78" spans="1:6">
      <c r="A78" s="290"/>
      <c r="B78" s="33"/>
      <c r="C78" s="105"/>
      <c r="D78" s="52"/>
      <c r="E78" s="77"/>
      <c r="F78" s="455"/>
    </row>
    <row r="79" spans="1:6">
      <c r="A79" s="290"/>
      <c r="B79" s="33"/>
      <c r="C79" s="105"/>
      <c r="D79" s="52"/>
      <c r="E79" s="77"/>
      <c r="F79" s="455"/>
    </row>
    <row r="80" spans="1:6" ht="14.25" customHeight="1">
      <c r="A80" s="290"/>
      <c r="B80" s="33"/>
      <c r="C80" s="105"/>
      <c r="D80" s="52"/>
      <c r="E80" s="77"/>
      <c r="F80" s="455"/>
    </row>
    <row r="81" spans="1:6" ht="12.95" customHeight="1">
      <c r="A81" s="290"/>
      <c r="B81" s="33"/>
      <c r="C81" s="105"/>
      <c r="D81" s="52"/>
      <c r="E81" s="77"/>
      <c r="F81" s="455"/>
    </row>
    <row r="82" spans="1:6" ht="15" customHeight="1">
      <c r="A82" s="290"/>
      <c r="B82" s="33"/>
      <c r="C82" s="105"/>
      <c r="D82" s="52"/>
      <c r="E82" s="77"/>
      <c r="F82" s="455"/>
    </row>
    <row r="83" spans="1:6" ht="12.95" customHeight="1">
      <c r="A83" s="290"/>
      <c r="B83" s="33"/>
      <c r="C83" s="105"/>
      <c r="D83" s="52"/>
      <c r="E83" s="77"/>
      <c r="F83" s="455"/>
    </row>
    <row r="84" spans="1:6" ht="12.95" customHeight="1">
      <c r="A84" s="290"/>
      <c r="B84" s="33"/>
      <c r="C84" s="105"/>
      <c r="D84" s="52"/>
      <c r="E84" s="77"/>
      <c r="F84" s="455"/>
    </row>
    <row r="85" spans="1:6" ht="12.95" customHeight="1">
      <c r="A85" s="290"/>
      <c r="B85" s="33"/>
      <c r="C85" s="105"/>
      <c r="D85" s="52"/>
      <c r="E85" s="77"/>
      <c r="F85" s="455"/>
    </row>
    <row r="86" spans="1:6" ht="12.95" customHeight="1">
      <c r="A86" s="290"/>
      <c r="B86" s="33"/>
      <c r="C86" s="105"/>
      <c r="D86" s="52"/>
      <c r="E86" s="77"/>
      <c r="F86" s="455"/>
    </row>
    <row r="87" spans="1:6" ht="12.95" customHeight="1">
      <c r="A87" s="290"/>
      <c r="B87" s="33"/>
      <c r="C87" s="105"/>
      <c r="D87" s="52"/>
      <c r="E87" s="77"/>
      <c r="F87" s="455"/>
    </row>
    <row r="88" spans="1:6" ht="12.95" customHeight="1">
      <c r="A88" s="290"/>
      <c r="B88" s="33"/>
      <c r="C88" s="105"/>
      <c r="D88" s="52"/>
      <c r="E88" s="77"/>
      <c r="F88" s="455"/>
    </row>
    <row r="89" spans="1:6" ht="12.95" customHeight="1">
      <c r="A89" s="290"/>
      <c r="B89" s="33"/>
      <c r="C89" s="105"/>
      <c r="D89" s="52"/>
      <c r="E89" s="77"/>
      <c r="F89" s="455"/>
    </row>
    <row r="90" spans="1:6">
      <c r="A90" s="290"/>
      <c r="B90" s="33"/>
      <c r="C90" s="105"/>
      <c r="D90" s="52"/>
      <c r="E90" s="77"/>
      <c r="F90" s="455"/>
    </row>
    <row r="91" spans="1:6">
      <c r="A91" s="12"/>
      <c r="B91" s="98"/>
      <c r="C91" s="76"/>
      <c r="D91" s="9"/>
      <c r="E91" s="76"/>
      <c r="F91" s="14"/>
    </row>
    <row r="92" spans="1:6" ht="12.95" customHeight="1">
      <c r="A92" s="12"/>
      <c r="B92" s="98"/>
      <c r="C92" s="76"/>
      <c r="D92" s="9"/>
      <c r="E92" s="76"/>
      <c r="F92" s="395"/>
    </row>
    <row r="93" spans="1:6" ht="12.95" customHeight="1">
      <c r="A93" s="291"/>
      <c r="B93" s="98"/>
      <c r="C93" s="79"/>
      <c r="D93" s="6"/>
      <c r="E93" s="79"/>
      <c r="F93" s="396"/>
    </row>
    <row r="94" spans="1:6" ht="12.95" customHeight="1">
      <c r="A94" s="949" t="s">
        <v>967</v>
      </c>
      <c r="B94" s="950"/>
      <c r="C94" s="950"/>
      <c r="D94" s="950"/>
      <c r="E94" s="951"/>
      <c r="F94" s="397"/>
    </row>
    <row r="95" spans="1:6">
      <c r="A95" s="993"/>
      <c r="B95" s="966"/>
      <c r="C95" s="966"/>
      <c r="D95" s="966"/>
      <c r="E95" s="967"/>
      <c r="F95" s="398"/>
    </row>
    <row r="96" spans="1:6">
      <c r="C96" s="102"/>
      <c r="D96" s="37"/>
      <c r="E96" s="80"/>
      <c r="F96" s="445"/>
    </row>
    <row r="97" spans="1:6" ht="12.95" customHeight="1">
      <c r="C97" s="102"/>
      <c r="D97" s="37"/>
      <c r="E97" s="80"/>
      <c r="F97" s="445"/>
    </row>
    <row r="98" spans="1:6" ht="12.95" customHeight="1">
      <c r="A98" s="292"/>
      <c r="B98" s="20"/>
      <c r="C98" s="74"/>
      <c r="D98" s="21"/>
      <c r="E98" s="74"/>
      <c r="F98" s="22"/>
    </row>
    <row r="99" spans="1:6" ht="12.95" customHeight="1">
      <c r="A99" s="293" t="s">
        <v>0</v>
      </c>
      <c r="B99" s="25" t="s">
        <v>1</v>
      </c>
      <c r="C99" s="75" t="s">
        <v>2</v>
      </c>
      <c r="D99" s="25" t="s">
        <v>3</v>
      </c>
      <c r="E99" s="75" t="s">
        <v>4</v>
      </c>
      <c r="F99" s="26" t="s">
        <v>5</v>
      </c>
    </row>
    <row r="100" spans="1:6" ht="12.95" customHeight="1">
      <c r="A100" s="12"/>
      <c r="B100" s="8"/>
      <c r="C100" s="76"/>
      <c r="D100" s="9"/>
      <c r="E100" s="76"/>
      <c r="F100" s="14"/>
    </row>
    <row r="101" spans="1:6" ht="12.95" customHeight="1">
      <c r="A101" s="283"/>
      <c r="B101" s="16" t="s">
        <v>36</v>
      </c>
      <c r="C101" s="76"/>
      <c r="D101" s="9"/>
      <c r="E101" s="76"/>
      <c r="F101" s="14"/>
    </row>
    <row r="102" spans="1:6" ht="12.95" customHeight="1">
      <c r="A102" s="283"/>
      <c r="B102" s="16"/>
      <c r="C102" s="76"/>
      <c r="D102" s="9"/>
      <c r="E102" s="76"/>
      <c r="F102" s="14"/>
    </row>
    <row r="103" spans="1:6">
      <c r="A103" s="12"/>
      <c r="B103" s="16" t="s">
        <v>44</v>
      </c>
      <c r="C103" s="76"/>
      <c r="D103" s="9"/>
      <c r="E103" s="76"/>
      <c r="F103" s="14"/>
    </row>
    <row r="104" spans="1:6">
      <c r="A104" s="12"/>
      <c r="B104" s="16"/>
      <c r="C104" s="76"/>
      <c r="D104" s="9"/>
      <c r="E104" s="76"/>
      <c r="F104" s="14"/>
    </row>
    <row r="105" spans="1:6">
      <c r="A105" s="12"/>
      <c r="B105" s="16" t="s">
        <v>947</v>
      </c>
      <c r="C105" s="76"/>
      <c r="D105" s="9"/>
      <c r="E105" s="76"/>
      <c r="F105" s="14"/>
    </row>
    <row r="106" spans="1:6" ht="12.95" customHeight="1">
      <c r="A106" s="12"/>
      <c r="B106" s="16"/>
      <c r="C106" s="76"/>
      <c r="D106" s="9"/>
      <c r="E106" s="76"/>
      <c r="F106" s="14"/>
    </row>
    <row r="107" spans="1:6" ht="63.75">
      <c r="A107" s="12"/>
      <c r="B107" s="267" t="s">
        <v>944</v>
      </c>
      <c r="C107" s="101"/>
      <c r="D107" s="9"/>
      <c r="E107" s="76"/>
      <c r="F107" s="425"/>
    </row>
    <row r="108" spans="1:6" ht="12.95" customHeight="1">
      <c r="A108" s="211"/>
      <c r="B108" s="172"/>
      <c r="C108" s="279"/>
      <c r="D108" s="170"/>
      <c r="E108" s="76"/>
      <c r="F108" s="14"/>
    </row>
    <row r="109" spans="1:6">
      <c r="A109" s="211" t="s">
        <v>6</v>
      </c>
      <c r="B109" s="171" t="s">
        <v>443</v>
      </c>
      <c r="C109" s="279">
        <v>2</v>
      </c>
      <c r="D109" s="170" t="s">
        <v>24</v>
      </c>
      <c r="E109" s="76"/>
      <c r="F109" s="14"/>
    </row>
    <row r="110" spans="1:6">
      <c r="A110" s="211"/>
      <c r="B110" s="171"/>
      <c r="C110" s="279"/>
      <c r="D110" s="170"/>
      <c r="E110" s="76"/>
      <c r="F110" s="14"/>
    </row>
    <row r="111" spans="1:6">
      <c r="A111" s="211" t="s">
        <v>9</v>
      </c>
      <c r="B111" s="171" t="s">
        <v>457</v>
      </c>
      <c r="C111" s="279">
        <v>5</v>
      </c>
      <c r="D111" s="170" t="s">
        <v>24</v>
      </c>
      <c r="E111" s="76"/>
      <c r="F111" s="14"/>
    </row>
    <row r="112" spans="1:6">
      <c r="A112" s="211"/>
      <c r="B112" s="171"/>
      <c r="C112" s="279"/>
      <c r="D112" s="170"/>
      <c r="E112" s="76"/>
      <c r="F112" s="14"/>
    </row>
    <row r="113" spans="1:6" s="108" customFormat="1" ht="20.25" customHeight="1">
      <c r="A113" s="211" t="s">
        <v>10</v>
      </c>
      <c r="B113" s="171" t="s">
        <v>466</v>
      </c>
      <c r="C113" s="279">
        <v>3</v>
      </c>
      <c r="D113" s="170" t="s">
        <v>24</v>
      </c>
      <c r="E113" s="76"/>
      <c r="F113" s="14"/>
    </row>
    <row r="114" spans="1:6">
      <c r="A114" s="211"/>
      <c r="B114" s="171"/>
      <c r="C114" s="279"/>
      <c r="D114" s="170"/>
      <c r="E114" s="76"/>
      <c r="F114" s="14"/>
    </row>
    <row r="115" spans="1:6">
      <c r="A115" s="211" t="s">
        <v>11</v>
      </c>
      <c r="B115" s="171" t="s">
        <v>439</v>
      </c>
      <c r="C115" s="279">
        <v>97</v>
      </c>
      <c r="D115" s="170" t="s">
        <v>24</v>
      </c>
      <c r="E115" s="76"/>
      <c r="F115" s="14"/>
    </row>
    <row r="116" spans="1:6">
      <c r="A116" s="211"/>
      <c r="B116" s="171"/>
      <c r="C116" s="279"/>
      <c r="D116" s="170"/>
      <c r="E116" s="76"/>
      <c r="F116" s="14"/>
    </row>
    <row r="117" spans="1:6">
      <c r="A117" s="211" t="s">
        <v>12</v>
      </c>
      <c r="B117" s="171" t="s">
        <v>449</v>
      </c>
      <c r="C117" s="279">
        <v>1</v>
      </c>
      <c r="D117" s="170" t="s">
        <v>24</v>
      </c>
      <c r="E117" s="76"/>
      <c r="F117" s="14"/>
    </row>
    <row r="118" spans="1:6">
      <c r="A118" s="211"/>
      <c r="B118" s="171"/>
      <c r="C118" s="279"/>
      <c r="D118" s="170"/>
      <c r="E118" s="76"/>
      <c r="F118" s="14"/>
    </row>
    <row r="119" spans="1:6" ht="12.95" customHeight="1">
      <c r="A119" s="211" t="s">
        <v>13</v>
      </c>
      <c r="B119" s="171" t="s">
        <v>465</v>
      </c>
      <c r="C119" s="279">
        <v>6</v>
      </c>
      <c r="D119" s="170" t="s">
        <v>24</v>
      </c>
      <c r="E119" s="76"/>
      <c r="F119" s="14"/>
    </row>
    <row r="120" spans="1:6" ht="12.95" customHeight="1">
      <c r="A120" s="211"/>
      <c r="B120" s="171"/>
      <c r="C120" s="279"/>
      <c r="D120" s="170"/>
      <c r="E120" s="76"/>
      <c r="F120" s="14"/>
    </row>
    <row r="121" spans="1:6" ht="12.95" customHeight="1">
      <c r="A121" s="211" t="s">
        <v>14</v>
      </c>
      <c r="B121" s="171" t="s">
        <v>461</v>
      </c>
      <c r="C121" s="279">
        <v>46</v>
      </c>
      <c r="D121" s="170" t="s">
        <v>24</v>
      </c>
      <c r="E121" s="76"/>
      <c r="F121" s="14"/>
    </row>
    <row r="122" spans="1:6" ht="12.95" customHeight="1">
      <c r="A122" s="211"/>
      <c r="B122" s="171"/>
      <c r="C122" s="279"/>
      <c r="D122" s="170"/>
      <c r="E122" s="76"/>
      <c r="F122" s="14"/>
    </row>
    <row r="123" spans="1:6" ht="12.95" customHeight="1">
      <c r="A123" s="211" t="s">
        <v>15</v>
      </c>
      <c r="B123" s="171" t="s">
        <v>440</v>
      </c>
      <c r="C123" s="279">
        <v>2</v>
      </c>
      <c r="D123" s="170" t="s">
        <v>24</v>
      </c>
      <c r="E123" s="76"/>
      <c r="F123" s="14"/>
    </row>
    <row r="124" spans="1:6" ht="12.95" customHeight="1">
      <c r="A124" s="211"/>
      <c r="B124" s="171"/>
      <c r="C124" s="279"/>
      <c r="D124" s="170"/>
      <c r="E124" s="76"/>
      <c r="F124" s="14"/>
    </row>
    <row r="125" spans="1:6" ht="12.95" customHeight="1">
      <c r="A125" s="211" t="s">
        <v>17</v>
      </c>
      <c r="B125" s="171" t="s">
        <v>450</v>
      </c>
      <c r="C125" s="279">
        <v>3</v>
      </c>
      <c r="D125" s="170" t="s">
        <v>24</v>
      </c>
      <c r="E125" s="76"/>
      <c r="F125" s="14"/>
    </row>
    <row r="126" spans="1:6" ht="12.95" customHeight="1">
      <c r="A126" s="12"/>
      <c r="B126" s="16"/>
      <c r="C126" s="101"/>
      <c r="D126" s="9"/>
      <c r="E126" s="76"/>
      <c r="F126" s="14"/>
    </row>
    <row r="127" spans="1:6" ht="12.95" customHeight="1">
      <c r="A127" s="12" t="s">
        <v>18</v>
      </c>
      <c r="B127" s="171" t="s">
        <v>442</v>
      </c>
      <c r="C127" s="279">
        <v>8</v>
      </c>
      <c r="D127" s="170" t="s">
        <v>24</v>
      </c>
      <c r="E127" s="76"/>
      <c r="F127" s="14"/>
    </row>
    <row r="128" spans="1:6" ht="12.95" customHeight="1">
      <c r="A128" s="12"/>
      <c r="B128" s="17"/>
      <c r="C128" s="101"/>
      <c r="D128" s="9"/>
      <c r="E128" s="76"/>
      <c r="F128" s="14"/>
    </row>
    <row r="129" spans="1:6">
      <c r="A129" s="12" t="s">
        <v>19</v>
      </c>
      <c r="B129" s="171" t="s">
        <v>462</v>
      </c>
      <c r="C129" s="279">
        <v>1</v>
      </c>
      <c r="D129" s="170" t="s">
        <v>24</v>
      </c>
      <c r="E129" s="76"/>
      <c r="F129" s="14"/>
    </row>
    <row r="130" spans="1:6" ht="12.95" customHeight="1">
      <c r="A130" s="12"/>
      <c r="B130" s="55"/>
      <c r="C130" s="101"/>
      <c r="D130" s="9"/>
      <c r="E130" s="76"/>
      <c r="F130" s="14"/>
    </row>
    <row r="131" spans="1:6" ht="12.95" customHeight="1">
      <c r="A131" s="12" t="s">
        <v>20</v>
      </c>
      <c r="B131" s="171" t="s">
        <v>468</v>
      </c>
      <c r="C131" s="279">
        <v>24</v>
      </c>
      <c r="D131" s="170" t="s">
        <v>24</v>
      </c>
      <c r="E131" s="76"/>
      <c r="F131" s="14"/>
    </row>
    <row r="132" spans="1:6" ht="12.95" customHeight="1">
      <c r="A132" s="12"/>
      <c r="B132" s="17"/>
      <c r="C132" s="101"/>
      <c r="D132" s="9"/>
      <c r="E132" s="76"/>
      <c r="F132" s="14"/>
    </row>
    <row r="133" spans="1:6" ht="12.95" customHeight="1">
      <c r="A133" s="12" t="s">
        <v>21</v>
      </c>
      <c r="B133" s="17" t="s">
        <v>467</v>
      </c>
      <c r="C133" s="101">
        <v>2</v>
      </c>
      <c r="D133" s="9" t="s">
        <v>24</v>
      </c>
      <c r="E133" s="76"/>
      <c r="F133" s="14"/>
    </row>
    <row r="134" spans="1:6" ht="12.95" customHeight="1">
      <c r="A134" s="12"/>
      <c r="B134" s="17"/>
      <c r="C134" s="101"/>
      <c r="D134" s="9"/>
      <c r="E134" s="76"/>
      <c r="F134" s="425"/>
    </row>
    <row r="135" spans="1:6" ht="12.95" customHeight="1">
      <c r="A135" s="12"/>
      <c r="B135" s="13"/>
      <c r="C135" s="101"/>
      <c r="D135" s="9"/>
      <c r="E135" s="76"/>
      <c r="F135" s="14"/>
    </row>
    <row r="136" spans="1:6" ht="12.95" customHeight="1">
      <c r="A136" s="12"/>
      <c r="B136" s="13"/>
      <c r="C136" s="101"/>
      <c r="D136" s="9"/>
      <c r="E136" s="76"/>
      <c r="F136" s="14"/>
    </row>
    <row r="137" spans="1:6" ht="12.95" customHeight="1">
      <c r="A137" s="12"/>
      <c r="B137" s="17"/>
      <c r="C137" s="101"/>
      <c r="D137" s="9"/>
      <c r="E137" s="76"/>
      <c r="F137" s="14"/>
    </row>
    <row r="138" spans="1:6" ht="12.95" customHeight="1">
      <c r="A138" s="12"/>
      <c r="B138" s="17"/>
      <c r="C138" s="101"/>
      <c r="D138" s="9"/>
      <c r="E138" s="76"/>
      <c r="F138" s="14"/>
    </row>
    <row r="139" spans="1:6" ht="12.95" customHeight="1">
      <c r="A139" s="12"/>
      <c r="B139" s="17"/>
      <c r="C139" s="101"/>
      <c r="D139" s="9"/>
      <c r="E139" s="76"/>
      <c r="F139" s="14"/>
    </row>
    <row r="140" spans="1:6" ht="15" customHeight="1">
      <c r="A140" s="12"/>
      <c r="B140" s="98"/>
      <c r="C140" s="76"/>
      <c r="D140" s="9"/>
      <c r="E140" s="76"/>
      <c r="F140" s="14"/>
    </row>
    <row r="141" spans="1:6" ht="15" customHeight="1">
      <c r="A141" s="12"/>
      <c r="B141" s="98"/>
      <c r="C141" s="76"/>
      <c r="D141" s="9"/>
      <c r="E141" s="76"/>
      <c r="F141" s="395"/>
    </row>
    <row r="142" spans="1:6" ht="15" customHeight="1">
      <c r="A142" s="12"/>
      <c r="B142" s="98"/>
      <c r="C142" s="76"/>
      <c r="D142" s="9"/>
      <c r="E142" s="76"/>
      <c r="F142" s="395"/>
    </row>
    <row r="143" spans="1:6" s="97" customFormat="1" ht="15" customHeight="1" thickBot="1">
      <c r="A143" s="275"/>
      <c r="B143" s="969" t="s">
        <v>413</v>
      </c>
      <c r="C143" s="970"/>
      <c r="D143" s="971"/>
      <c r="E143" s="451"/>
      <c r="F143" s="668"/>
    </row>
    <row r="144" spans="1:6" ht="15" customHeight="1" thickTop="1">
      <c r="A144" s="294"/>
      <c r="B144" s="1006"/>
      <c r="C144" s="1007"/>
      <c r="D144" s="1008"/>
      <c r="E144" s="526"/>
      <c r="F144" s="26"/>
    </row>
    <row r="145" spans="1:6" ht="15" customHeight="1">
      <c r="B145" s="263"/>
      <c r="C145" s="99"/>
      <c r="D145" s="37"/>
      <c r="E145" s="80"/>
      <c r="F145" s="449"/>
    </row>
    <row r="146" spans="1:6" s="32" customFormat="1" ht="12.95" customHeight="1">
      <c r="A146" s="295"/>
      <c r="B146" s="23"/>
      <c r="C146" s="102"/>
      <c r="D146" s="59"/>
      <c r="E146" s="80"/>
      <c r="F146" s="445"/>
    </row>
    <row r="147" spans="1:6" s="32" customFormat="1">
      <c r="A147" s="292"/>
      <c r="B147" s="20"/>
      <c r="C147" s="74"/>
      <c r="D147" s="21"/>
      <c r="E147" s="74"/>
      <c r="F147" s="22"/>
    </row>
    <row r="148" spans="1:6" s="32" customFormat="1" ht="12.95" customHeight="1">
      <c r="A148" s="293" t="s">
        <v>0</v>
      </c>
      <c r="B148" s="25" t="s">
        <v>1</v>
      </c>
      <c r="C148" s="75" t="s">
        <v>2</v>
      </c>
      <c r="D148" s="25" t="s">
        <v>3</v>
      </c>
      <c r="E148" s="75" t="s">
        <v>4</v>
      </c>
      <c r="F148" s="26" t="s">
        <v>5</v>
      </c>
    </row>
    <row r="149" spans="1:6" s="32" customFormat="1" ht="12.95" customHeight="1">
      <c r="A149" s="12"/>
      <c r="B149" s="8"/>
      <c r="C149" s="76"/>
      <c r="D149" s="9"/>
      <c r="E149" s="76"/>
      <c r="F149" s="14"/>
    </row>
    <row r="150" spans="1:6" s="32" customFormat="1">
      <c r="A150" s="283"/>
      <c r="B150" s="16" t="s">
        <v>41</v>
      </c>
      <c r="C150" s="76"/>
      <c r="D150" s="9"/>
      <c r="E150" s="76"/>
      <c r="F150" s="14"/>
    </row>
    <row r="151" spans="1:6" s="32" customFormat="1" ht="12.95" customHeight="1">
      <c r="A151" s="283"/>
      <c r="B151" s="16"/>
      <c r="C151" s="76"/>
      <c r="D151" s="9"/>
      <c r="E151" s="76"/>
      <c r="F151" s="14"/>
    </row>
    <row r="152" spans="1:6" s="32" customFormat="1" ht="12.95" customHeight="1">
      <c r="A152" s="12"/>
      <c r="B152" s="16" t="s">
        <v>45</v>
      </c>
      <c r="C152" s="76"/>
      <c r="D152" s="9"/>
      <c r="E152" s="76"/>
      <c r="F152" s="14"/>
    </row>
    <row r="153" spans="1:6" s="32" customFormat="1" ht="12.95" customHeight="1">
      <c r="A153" s="12"/>
      <c r="B153" s="16"/>
      <c r="C153" s="76"/>
      <c r="D153" s="9"/>
      <c r="E153" s="76"/>
      <c r="F153" s="14"/>
    </row>
    <row r="154" spans="1:6" s="32" customFormat="1" ht="12.95" customHeight="1">
      <c r="A154" s="296"/>
      <c r="B154" s="267" t="s">
        <v>471</v>
      </c>
      <c r="C154" s="76"/>
      <c r="D154" s="61"/>
      <c r="E154" s="76"/>
      <c r="F154" s="14"/>
    </row>
    <row r="155" spans="1:6" s="32" customFormat="1" ht="12.95" customHeight="1">
      <c r="A155" s="12"/>
      <c r="B155" s="267"/>
      <c r="C155" s="76"/>
      <c r="D155" s="9"/>
      <c r="E155" s="76"/>
      <c r="F155" s="14"/>
    </row>
    <row r="156" spans="1:6" s="32" customFormat="1" ht="63.75">
      <c r="A156" s="12"/>
      <c r="B156" s="267" t="s">
        <v>748</v>
      </c>
      <c r="C156" s="101"/>
      <c r="D156" s="9"/>
      <c r="E156" s="76"/>
      <c r="F156" s="425"/>
    </row>
    <row r="157" spans="1:6" s="32" customFormat="1" ht="12.95" customHeight="1">
      <c r="A157" s="12"/>
      <c r="B157" s="17"/>
      <c r="C157" s="76"/>
      <c r="D157" s="9"/>
      <c r="E157" s="76"/>
      <c r="F157" s="14"/>
    </row>
    <row r="158" spans="1:6" s="32" customFormat="1" ht="12.95" customHeight="1">
      <c r="A158" s="12" t="s">
        <v>6</v>
      </c>
      <c r="B158" s="459" t="s">
        <v>750</v>
      </c>
      <c r="C158" s="460">
        <v>2</v>
      </c>
      <c r="D158" s="78" t="s">
        <v>24</v>
      </c>
      <c r="E158" s="461"/>
      <c r="F158" s="14"/>
    </row>
    <row r="159" spans="1:6" s="32" customFormat="1" ht="12.95" customHeight="1">
      <c r="A159" s="12"/>
      <c r="B159" s="459"/>
      <c r="C159" s="460"/>
      <c r="D159" s="78"/>
      <c r="E159" s="461"/>
      <c r="F159" s="14"/>
    </row>
    <row r="160" spans="1:6" s="32" customFormat="1" ht="12.95" customHeight="1">
      <c r="A160" s="12" t="s">
        <v>9</v>
      </c>
      <c r="B160" s="459" t="s">
        <v>751</v>
      </c>
      <c r="C160" s="460">
        <v>1</v>
      </c>
      <c r="D160" s="78" t="s">
        <v>24</v>
      </c>
      <c r="E160" s="461"/>
      <c r="F160" s="14"/>
    </row>
    <row r="161" spans="1:6" s="32" customFormat="1" ht="12.95" customHeight="1">
      <c r="A161" s="12"/>
      <c r="B161" s="17"/>
      <c r="C161" s="76"/>
      <c r="D161" s="9"/>
      <c r="E161" s="76"/>
      <c r="F161" s="14"/>
    </row>
    <row r="162" spans="1:6" s="32" customFormat="1" ht="12.95" customHeight="1">
      <c r="A162" s="12" t="s">
        <v>10</v>
      </c>
      <c r="B162" s="459" t="s">
        <v>752</v>
      </c>
      <c r="C162" s="460">
        <v>2</v>
      </c>
      <c r="D162" s="78" t="s">
        <v>24</v>
      </c>
      <c r="E162" s="461"/>
      <c r="F162" s="14"/>
    </row>
    <row r="163" spans="1:6" s="32" customFormat="1" ht="12.95" customHeight="1">
      <c r="A163" s="12"/>
      <c r="B163" s="17"/>
      <c r="C163" s="76"/>
      <c r="D163" s="9"/>
      <c r="E163" s="76"/>
      <c r="F163" s="14"/>
    </row>
    <row r="164" spans="1:6" s="32" customFormat="1" ht="12.95" customHeight="1">
      <c r="A164" s="12" t="s">
        <v>11</v>
      </c>
      <c r="B164" s="459" t="s">
        <v>764</v>
      </c>
      <c r="C164" s="460">
        <v>1</v>
      </c>
      <c r="D164" s="78" t="s">
        <v>24</v>
      </c>
      <c r="E164" s="461"/>
      <c r="F164" s="14"/>
    </row>
    <row r="165" spans="1:6" s="32" customFormat="1" ht="12.95" customHeight="1">
      <c r="A165" s="12"/>
      <c r="B165" s="17"/>
      <c r="C165" s="76"/>
      <c r="D165" s="9"/>
      <c r="E165" s="76"/>
      <c r="F165" s="14"/>
    </row>
    <row r="166" spans="1:6" s="32" customFormat="1" ht="12.95" customHeight="1">
      <c r="A166" s="12" t="s">
        <v>12</v>
      </c>
      <c r="B166" s="459" t="s">
        <v>765</v>
      </c>
      <c r="C166" s="460">
        <v>2</v>
      </c>
      <c r="D166" s="78" t="s">
        <v>24</v>
      </c>
      <c r="E166" s="461"/>
      <c r="F166" s="14"/>
    </row>
    <row r="167" spans="1:6" s="32" customFormat="1" ht="12.95" customHeight="1">
      <c r="A167" s="12"/>
      <c r="B167" s="17"/>
      <c r="C167" s="76"/>
      <c r="D167" s="9"/>
      <c r="E167" s="76"/>
      <c r="F167" s="14"/>
    </row>
    <row r="168" spans="1:6" s="32" customFormat="1" ht="12.95" customHeight="1">
      <c r="A168" s="12" t="s">
        <v>13</v>
      </c>
      <c r="B168" s="459" t="s">
        <v>766</v>
      </c>
      <c r="C168" s="460">
        <v>2</v>
      </c>
      <c r="D168" s="78" t="s">
        <v>24</v>
      </c>
      <c r="E168" s="461"/>
      <c r="F168" s="14"/>
    </row>
    <row r="169" spans="1:6" s="32" customFormat="1" ht="12.95" customHeight="1">
      <c r="A169" s="12"/>
      <c r="B169" s="17"/>
      <c r="C169" s="76"/>
      <c r="D169" s="9"/>
      <c r="E169" s="76"/>
      <c r="F169" s="14"/>
    </row>
    <row r="170" spans="1:6" s="32" customFormat="1" ht="12.95" customHeight="1">
      <c r="A170" s="12" t="s">
        <v>14</v>
      </c>
      <c r="B170" s="459" t="s">
        <v>767</v>
      </c>
      <c r="C170" s="460">
        <v>1</v>
      </c>
      <c r="D170" s="78" t="s">
        <v>24</v>
      </c>
      <c r="E170" s="461"/>
      <c r="F170" s="14"/>
    </row>
    <row r="171" spans="1:6" s="32" customFormat="1" ht="12.95" customHeight="1">
      <c r="A171" s="12"/>
      <c r="B171" s="17"/>
      <c r="C171" s="76"/>
      <c r="D171" s="9"/>
      <c r="E171" s="76"/>
      <c r="F171" s="14"/>
    </row>
    <row r="172" spans="1:6" s="32" customFormat="1" ht="12.95" customHeight="1">
      <c r="A172" s="12" t="s">
        <v>15</v>
      </c>
      <c r="B172" s="459" t="s">
        <v>768</v>
      </c>
      <c r="C172" s="460">
        <v>2</v>
      </c>
      <c r="D172" s="78" t="s">
        <v>24</v>
      </c>
      <c r="E172" s="461"/>
      <c r="F172" s="14"/>
    </row>
    <row r="173" spans="1:6" s="32" customFormat="1" ht="12.95" customHeight="1">
      <c r="A173" s="12"/>
      <c r="B173" s="17"/>
      <c r="C173" s="76"/>
      <c r="D173" s="9"/>
      <c r="E173" s="76"/>
      <c r="F173" s="14"/>
    </row>
    <row r="174" spans="1:6" s="32" customFormat="1" ht="12.95" customHeight="1">
      <c r="A174" s="12" t="s">
        <v>17</v>
      </c>
      <c r="B174" s="459" t="s">
        <v>479</v>
      </c>
      <c r="C174" s="460">
        <v>2</v>
      </c>
      <c r="D174" s="78" t="s">
        <v>24</v>
      </c>
      <c r="E174" s="461"/>
      <c r="F174" s="14"/>
    </row>
    <row r="175" spans="1:6" s="32" customFormat="1" ht="12.95" customHeight="1">
      <c r="A175" s="12"/>
      <c r="B175" s="17"/>
      <c r="C175" s="76"/>
      <c r="D175" s="9"/>
      <c r="E175" s="76"/>
      <c r="F175" s="14"/>
    </row>
    <row r="176" spans="1:6" s="32" customFormat="1" ht="12.95" customHeight="1">
      <c r="A176" s="12" t="s">
        <v>18</v>
      </c>
      <c r="B176" s="459" t="s">
        <v>769</v>
      </c>
      <c r="C176" s="460">
        <v>2</v>
      </c>
      <c r="D176" s="78" t="s">
        <v>24</v>
      </c>
      <c r="E176" s="461"/>
      <c r="F176" s="14"/>
    </row>
    <row r="177" spans="1:6" s="32" customFormat="1" ht="12.95" customHeight="1">
      <c r="A177" s="12"/>
      <c r="B177" s="17"/>
      <c r="C177" s="76"/>
      <c r="D177" s="9"/>
      <c r="E177" s="76"/>
      <c r="F177" s="14"/>
    </row>
    <row r="178" spans="1:6" s="32" customFormat="1" ht="12.95" customHeight="1">
      <c r="A178" s="12" t="s">
        <v>19</v>
      </c>
      <c r="B178" s="459" t="s">
        <v>730</v>
      </c>
      <c r="C178" s="460">
        <v>2</v>
      </c>
      <c r="D178" s="78" t="s">
        <v>24</v>
      </c>
      <c r="E178" s="461"/>
      <c r="F178" s="14"/>
    </row>
    <row r="179" spans="1:6" s="32" customFormat="1" ht="12.95" customHeight="1">
      <c r="A179" s="12"/>
      <c r="B179" s="17"/>
      <c r="C179" s="76"/>
      <c r="D179" s="9"/>
      <c r="E179" s="76"/>
      <c r="F179" s="14"/>
    </row>
    <row r="180" spans="1:6" s="32" customFormat="1" ht="12.95" customHeight="1">
      <c r="A180" s="12" t="s">
        <v>20</v>
      </c>
      <c r="B180" s="459" t="s">
        <v>770</v>
      </c>
      <c r="C180" s="460">
        <v>2</v>
      </c>
      <c r="D180" s="78" t="s">
        <v>24</v>
      </c>
      <c r="E180" s="461"/>
      <c r="F180" s="14"/>
    </row>
    <row r="181" spans="1:6" s="32" customFormat="1" ht="12.95" customHeight="1">
      <c r="A181" s="12"/>
      <c r="B181" s="17"/>
      <c r="C181" s="76"/>
      <c r="D181" s="9"/>
      <c r="E181" s="76"/>
      <c r="F181" s="14"/>
    </row>
    <row r="182" spans="1:6" s="32" customFormat="1" ht="12.95" customHeight="1">
      <c r="A182" s="12" t="s">
        <v>21</v>
      </c>
      <c r="B182" s="459" t="s">
        <v>771</v>
      </c>
      <c r="C182" s="460">
        <v>2</v>
      </c>
      <c r="D182" s="78" t="s">
        <v>24</v>
      </c>
      <c r="E182" s="461"/>
      <c r="F182" s="14"/>
    </row>
    <row r="183" spans="1:6" s="32" customFormat="1" ht="12.95" customHeight="1">
      <c r="A183" s="12"/>
      <c r="B183" s="17"/>
      <c r="C183" s="76"/>
      <c r="D183" s="9"/>
      <c r="E183" s="76"/>
      <c r="F183" s="14"/>
    </row>
    <row r="184" spans="1:6" s="32" customFormat="1" ht="12.95" customHeight="1">
      <c r="A184" s="302" t="s">
        <v>32</v>
      </c>
      <c r="B184" s="459" t="s">
        <v>480</v>
      </c>
      <c r="C184" s="460">
        <v>1</v>
      </c>
      <c r="D184" s="78" t="s">
        <v>24</v>
      </c>
      <c r="E184" s="461"/>
      <c r="F184" s="14"/>
    </row>
    <row r="185" spans="1:6" s="32" customFormat="1" ht="12.95" customHeight="1">
      <c r="A185" s="302"/>
      <c r="B185" s="62"/>
      <c r="C185" s="80"/>
      <c r="D185" s="37"/>
      <c r="E185" s="80"/>
      <c r="F185" s="445"/>
    </row>
    <row r="186" spans="1:6" s="32" customFormat="1" ht="12.95" customHeight="1">
      <c r="A186" s="302" t="s">
        <v>756</v>
      </c>
      <c r="B186" s="459" t="s">
        <v>772</v>
      </c>
      <c r="C186" s="460">
        <v>2</v>
      </c>
      <c r="D186" s="78" t="s">
        <v>24</v>
      </c>
      <c r="E186" s="461"/>
      <c r="F186" s="14"/>
    </row>
    <row r="187" spans="1:6" s="32" customFormat="1" ht="12.95" customHeight="1">
      <c r="A187" s="302"/>
      <c r="B187" s="116"/>
      <c r="C187" s="424"/>
      <c r="D187" s="116"/>
      <c r="E187" s="116"/>
      <c r="F187" s="116"/>
    </row>
    <row r="188" spans="1:6" s="32" customFormat="1" ht="12.95" customHeight="1">
      <c r="A188" s="302"/>
      <c r="B188" s="116"/>
      <c r="C188" s="424"/>
      <c r="D188" s="116"/>
      <c r="E188" s="116"/>
      <c r="F188" s="116"/>
    </row>
    <row r="189" spans="1:6" s="32" customFormat="1" ht="12.95" customHeight="1">
      <c r="A189" s="12"/>
      <c r="B189" s="98"/>
      <c r="C189" s="76"/>
      <c r="D189" s="9"/>
      <c r="E189" s="76"/>
      <c r="F189" s="14"/>
    </row>
    <row r="190" spans="1:6" s="32" customFormat="1" ht="12.95" customHeight="1">
      <c r="A190" s="12"/>
      <c r="B190" s="98"/>
      <c r="C190" s="76"/>
      <c r="D190" s="9"/>
      <c r="E190" s="76"/>
      <c r="F190" s="14"/>
    </row>
    <row r="191" spans="1:6" s="32" customFormat="1" ht="12.95" customHeight="1">
      <c r="A191" s="12"/>
      <c r="B191" s="98"/>
      <c r="C191" s="76"/>
      <c r="D191" s="9"/>
      <c r="E191" s="76"/>
      <c r="F191" s="14"/>
    </row>
    <row r="192" spans="1:6" s="32" customFormat="1" ht="12.95" customHeight="1">
      <c r="A192" s="12"/>
      <c r="B192" s="98"/>
      <c r="C192" s="76"/>
      <c r="D192" s="9"/>
      <c r="E192" s="76"/>
      <c r="F192" s="14"/>
    </row>
    <row r="193" spans="1:6" s="269" customFormat="1" ht="12.95" customHeight="1" thickBot="1">
      <c r="A193" s="275"/>
      <c r="B193" s="969" t="s">
        <v>126</v>
      </c>
      <c r="C193" s="970"/>
      <c r="D193" s="971"/>
      <c r="E193" s="451"/>
      <c r="F193" s="668"/>
    </row>
    <row r="194" spans="1:6" s="32" customFormat="1" ht="12.95" customHeight="1" thickTop="1">
      <c r="A194" s="293"/>
      <c r="B194" s="1009"/>
      <c r="C194" s="1010"/>
      <c r="D194" s="1011"/>
      <c r="E194" s="75"/>
      <c r="F194" s="26"/>
    </row>
    <row r="195" spans="1:6" s="32" customFormat="1" ht="12.95" customHeight="1">
      <c r="A195" s="286"/>
      <c r="B195" s="263"/>
      <c r="C195" s="99"/>
      <c r="D195" s="37"/>
      <c r="E195" s="80"/>
      <c r="F195" s="445"/>
    </row>
    <row r="196" spans="1:6" s="32" customFormat="1" ht="12.95" customHeight="1">
      <c r="A196" s="286"/>
      <c r="B196" s="62"/>
      <c r="C196" s="80"/>
      <c r="D196" s="37"/>
      <c r="E196" s="80"/>
      <c r="F196" s="445"/>
    </row>
    <row r="197" spans="1:6" s="32" customFormat="1" ht="12.95" customHeight="1">
      <c r="A197" s="297"/>
      <c r="B197" s="20"/>
      <c r="C197" s="86"/>
      <c r="D197" s="63"/>
      <c r="E197" s="86"/>
      <c r="F197" s="64"/>
    </row>
    <row r="198" spans="1:6" s="32" customFormat="1" ht="12.95" customHeight="1">
      <c r="A198" s="298" t="s">
        <v>0</v>
      </c>
      <c r="B198" s="25" t="s">
        <v>1</v>
      </c>
      <c r="C198" s="87" t="s">
        <v>2</v>
      </c>
      <c r="D198" s="647" t="s">
        <v>3</v>
      </c>
      <c r="E198" s="87" t="s">
        <v>4</v>
      </c>
      <c r="F198" s="65" t="s">
        <v>5</v>
      </c>
    </row>
    <row r="199" spans="1:6" s="32" customFormat="1" ht="12.95" customHeight="1">
      <c r="A199" s="299"/>
      <c r="B199" s="56"/>
      <c r="C199" s="88"/>
      <c r="D199" s="66"/>
      <c r="E199" s="88"/>
      <c r="F199" s="436"/>
    </row>
    <row r="200" spans="1:6" s="32" customFormat="1" ht="12.95" customHeight="1">
      <c r="A200" s="12"/>
      <c r="B200" s="117" t="s">
        <v>650</v>
      </c>
      <c r="C200" s="424"/>
      <c r="D200" s="116"/>
      <c r="E200" s="116"/>
      <c r="F200" s="116"/>
    </row>
    <row r="201" spans="1:6" s="32" customFormat="1" ht="12.95" customHeight="1">
      <c r="A201" s="12"/>
      <c r="B201" s="116"/>
      <c r="C201" s="424"/>
      <c r="D201" s="116"/>
      <c r="E201" s="116"/>
      <c r="F201" s="116"/>
    </row>
    <row r="202" spans="1:6" s="32" customFormat="1" ht="12.95" customHeight="1">
      <c r="A202" s="12" t="s">
        <v>6</v>
      </c>
      <c r="B202" s="459" t="s">
        <v>773</v>
      </c>
      <c r="C202" s="460">
        <v>1</v>
      </c>
      <c r="D202" s="78" t="s">
        <v>24</v>
      </c>
      <c r="E202" s="461"/>
      <c r="F202" s="14"/>
    </row>
    <row r="203" spans="1:6" s="32" customFormat="1" ht="12.95" customHeight="1">
      <c r="A203" s="12"/>
      <c r="B203" s="17"/>
      <c r="C203" s="76"/>
      <c r="D203" s="9"/>
      <c r="E203" s="76"/>
      <c r="F203" s="14"/>
    </row>
    <row r="204" spans="1:6" s="32" customFormat="1" ht="12.95" customHeight="1">
      <c r="A204" s="12" t="s">
        <v>9</v>
      </c>
      <c r="B204" s="459" t="s">
        <v>774</v>
      </c>
      <c r="C204" s="460">
        <v>1</v>
      </c>
      <c r="D204" s="78" t="s">
        <v>24</v>
      </c>
      <c r="E204" s="461"/>
      <c r="F204" s="14"/>
    </row>
    <row r="205" spans="1:6" s="32" customFormat="1" ht="12.95" customHeight="1">
      <c r="A205" s="12"/>
      <c r="B205" s="17"/>
      <c r="C205" s="76"/>
      <c r="D205" s="9"/>
      <c r="E205" s="76"/>
      <c r="F205" s="14"/>
    </row>
    <row r="206" spans="1:6" s="32" customFormat="1" ht="12.95" customHeight="1">
      <c r="A206" s="12" t="s">
        <v>10</v>
      </c>
      <c r="B206" s="459" t="s">
        <v>775</v>
      </c>
      <c r="C206" s="460">
        <v>2</v>
      </c>
      <c r="D206" s="78" t="s">
        <v>24</v>
      </c>
      <c r="E206" s="461"/>
      <c r="F206" s="14"/>
    </row>
    <row r="207" spans="1:6" s="32" customFormat="1" ht="12.95" customHeight="1">
      <c r="A207" s="12"/>
      <c r="B207" s="17"/>
      <c r="C207" s="76"/>
      <c r="D207" s="9"/>
      <c r="E207" s="76"/>
      <c r="F207" s="14"/>
    </row>
    <row r="208" spans="1:6" s="32" customFormat="1" ht="12.95" customHeight="1">
      <c r="A208" s="12" t="s">
        <v>11</v>
      </c>
      <c r="B208" s="459" t="s">
        <v>776</v>
      </c>
      <c r="C208" s="460">
        <v>3</v>
      </c>
      <c r="D208" s="78" t="s">
        <v>24</v>
      </c>
      <c r="E208" s="461"/>
      <c r="F208" s="14"/>
    </row>
    <row r="209" spans="1:6" s="32" customFormat="1" ht="12.95" customHeight="1">
      <c r="A209" s="12"/>
      <c r="B209" s="17"/>
      <c r="C209" s="76"/>
      <c r="D209" s="9"/>
      <c r="E209" s="76"/>
      <c r="F209" s="14"/>
    </row>
    <row r="210" spans="1:6" s="32" customFormat="1" ht="12.95" customHeight="1">
      <c r="A210" s="12" t="s">
        <v>12</v>
      </c>
      <c r="B210" s="459" t="s">
        <v>777</v>
      </c>
      <c r="C210" s="460">
        <v>1</v>
      </c>
      <c r="D210" s="78" t="s">
        <v>24</v>
      </c>
      <c r="E210" s="461"/>
      <c r="F210" s="14"/>
    </row>
    <row r="211" spans="1:6" s="32" customFormat="1" ht="12.95" customHeight="1">
      <c r="A211" s="12"/>
      <c r="B211" s="17"/>
      <c r="C211" s="76"/>
      <c r="D211" s="9"/>
      <c r="E211" s="76"/>
      <c r="F211" s="14"/>
    </row>
    <row r="212" spans="1:6" s="32" customFormat="1" ht="12.95" customHeight="1">
      <c r="A212" s="12" t="s">
        <v>13</v>
      </c>
      <c r="B212" s="459" t="s">
        <v>778</v>
      </c>
      <c r="C212" s="460">
        <v>2</v>
      </c>
      <c r="D212" s="78" t="s">
        <v>24</v>
      </c>
      <c r="E212" s="461"/>
      <c r="F212" s="14"/>
    </row>
    <row r="213" spans="1:6" s="32" customFormat="1" ht="12.95" customHeight="1">
      <c r="A213" s="12"/>
      <c r="B213" s="17"/>
      <c r="C213" s="76"/>
      <c r="D213" s="9"/>
      <c r="E213" s="76"/>
      <c r="F213" s="14"/>
    </row>
    <row r="214" spans="1:6" s="32" customFormat="1" ht="12.95" customHeight="1">
      <c r="A214" s="12" t="s">
        <v>14</v>
      </c>
      <c r="B214" s="459" t="s">
        <v>731</v>
      </c>
      <c r="C214" s="460">
        <v>1</v>
      </c>
      <c r="D214" s="78" t="s">
        <v>24</v>
      </c>
      <c r="E214" s="461"/>
      <c r="F214" s="14"/>
    </row>
    <row r="215" spans="1:6" s="32" customFormat="1" ht="12.95" customHeight="1">
      <c r="A215" s="12"/>
      <c r="B215" s="17"/>
      <c r="C215" s="76"/>
      <c r="D215" s="9"/>
      <c r="E215" s="76"/>
      <c r="F215" s="14"/>
    </row>
    <row r="216" spans="1:6" s="32" customFormat="1" ht="12.95" customHeight="1">
      <c r="A216" s="12" t="s">
        <v>15</v>
      </c>
      <c r="B216" s="459" t="s">
        <v>779</v>
      </c>
      <c r="C216" s="460">
        <v>4</v>
      </c>
      <c r="D216" s="78" t="s">
        <v>24</v>
      </c>
      <c r="E216" s="461"/>
      <c r="F216" s="14"/>
    </row>
    <row r="217" spans="1:6" s="32" customFormat="1" ht="12.95" customHeight="1">
      <c r="A217" s="12"/>
      <c r="B217" s="17"/>
      <c r="C217" s="76"/>
      <c r="D217" s="9"/>
      <c r="E217" s="76"/>
      <c r="F217" s="14"/>
    </row>
    <row r="218" spans="1:6" s="32" customFormat="1" ht="12.95" customHeight="1">
      <c r="A218" s="12" t="s">
        <v>17</v>
      </c>
      <c r="B218" s="459" t="s">
        <v>780</v>
      </c>
      <c r="C218" s="460">
        <v>2</v>
      </c>
      <c r="D218" s="78" t="s">
        <v>24</v>
      </c>
      <c r="E218" s="461"/>
      <c r="F218" s="14"/>
    </row>
    <row r="219" spans="1:6" s="32" customFormat="1" ht="12.95" customHeight="1">
      <c r="A219" s="12"/>
      <c r="B219" s="17"/>
      <c r="C219" s="76"/>
      <c r="D219" s="9"/>
      <c r="E219" s="76"/>
      <c r="F219" s="14"/>
    </row>
    <row r="220" spans="1:6" s="32" customFormat="1" ht="12.95" customHeight="1">
      <c r="A220" s="12" t="s">
        <v>18</v>
      </c>
      <c r="B220" s="459" t="s">
        <v>781</v>
      </c>
      <c r="C220" s="460">
        <v>2</v>
      </c>
      <c r="D220" s="78" t="s">
        <v>24</v>
      </c>
      <c r="E220" s="461"/>
      <c r="F220" s="14"/>
    </row>
    <row r="221" spans="1:6" s="32" customFormat="1" ht="12.95" customHeight="1">
      <c r="A221" s="12"/>
      <c r="B221" s="17"/>
      <c r="C221" s="76"/>
      <c r="D221" s="9"/>
      <c r="E221" s="76"/>
      <c r="F221" s="14"/>
    </row>
    <row r="222" spans="1:6" s="32" customFormat="1" ht="12.95" customHeight="1">
      <c r="A222" s="12" t="s">
        <v>19</v>
      </c>
      <c r="B222" s="459" t="s">
        <v>782</v>
      </c>
      <c r="C222" s="460">
        <v>3</v>
      </c>
      <c r="D222" s="78" t="s">
        <v>24</v>
      </c>
      <c r="E222" s="461"/>
      <c r="F222" s="14"/>
    </row>
    <row r="223" spans="1:6" s="32" customFormat="1" ht="12.95" customHeight="1">
      <c r="A223" s="12"/>
      <c r="B223" s="17"/>
      <c r="C223" s="76"/>
      <c r="D223" s="9"/>
      <c r="E223" s="76"/>
      <c r="F223" s="14"/>
    </row>
    <row r="224" spans="1:6" s="32" customFormat="1" ht="12.95" customHeight="1">
      <c r="A224" s="12" t="s">
        <v>20</v>
      </c>
      <c r="B224" s="459" t="s">
        <v>783</v>
      </c>
      <c r="C224" s="460">
        <v>5</v>
      </c>
      <c r="D224" s="78" t="s">
        <v>24</v>
      </c>
      <c r="E224" s="461"/>
      <c r="F224" s="14"/>
    </row>
    <row r="225" spans="1:6" s="32" customFormat="1" ht="12.95" customHeight="1">
      <c r="A225" s="12"/>
      <c r="B225" s="17"/>
      <c r="C225" s="76"/>
      <c r="D225" s="9"/>
      <c r="E225" s="76"/>
      <c r="F225" s="14"/>
    </row>
    <row r="226" spans="1:6" s="32" customFormat="1" ht="12.95" customHeight="1">
      <c r="A226" s="12" t="s">
        <v>21</v>
      </c>
      <c r="B226" s="459" t="s">
        <v>734</v>
      </c>
      <c r="C226" s="460">
        <v>4</v>
      </c>
      <c r="D226" s="78" t="s">
        <v>24</v>
      </c>
      <c r="E226" s="461"/>
      <c r="F226" s="14"/>
    </row>
    <row r="227" spans="1:6" s="32" customFormat="1" ht="12.95" customHeight="1">
      <c r="A227" s="12"/>
      <c r="B227" s="17"/>
      <c r="C227" s="76"/>
      <c r="D227" s="9"/>
      <c r="E227" s="76"/>
      <c r="F227" s="14"/>
    </row>
    <row r="228" spans="1:6" s="32" customFormat="1" ht="12.95" customHeight="1">
      <c r="A228" s="12" t="s">
        <v>32</v>
      </c>
      <c r="B228" s="459" t="s">
        <v>735</v>
      </c>
      <c r="C228" s="460">
        <v>2</v>
      </c>
      <c r="D228" s="78" t="s">
        <v>24</v>
      </c>
      <c r="E228" s="461"/>
      <c r="F228" s="14"/>
    </row>
    <row r="229" spans="1:6" s="32" customFormat="1" ht="12.95" customHeight="1">
      <c r="A229" s="12"/>
      <c r="B229" s="17"/>
      <c r="C229" s="76"/>
      <c r="D229" s="9"/>
      <c r="E229" s="76"/>
      <c r="F229" s="14"/>
    </row>
    <row r="230" spans="1:6" s="32" customFormat="1" ht="12.95" customHeight="1">
      <c r="A230" s="12" t="s">
        <v>756</v>
      </c>
      <c r="B230" s="459" t="s">
        <v>736</v>
      </c>
      <c r="C230" s="460">
        <v>11</v>
      </c>
      <c r="D230" s="78" t="s">
        <v>24</v>
      </c>
      <c r="E230" s="461"/>
      <c r="F230" s="14"/>
    </row>
    <row r="231" spans="1:6" s="32" customFormat="1" ht="12.95" customHeight="1">
      <c r="A231" s="12"/>
      <c r="B231" s="17"/>
      <c r="C231" s="76"/>
      <c r="D231" s="9"/>
      <c r="E231" s="76"/>
      <c r="F231" s="14"/>
    </row>
    <row r="232" spans="1:6" s="32" customFormat="1" ht="12.95" customHeight="1">
      <c r="A232" s="12" t="s">
        <v>757</v>
      </c>
      <c r="B232" s="459" t="s">
        <v>737</v>
      </c>
      <c r="C232" s="460">
        <v>2</v>
      </c>
      <c r="D232" s="78" t="s">
        <v>24</v>
      </c>
      <c r="E232" s="461"/>
      <c r="F232" s="14"/>
    </row>
    <row r="233" spans="1:6" s="32" customFormat="1" ht="12.95" customHeight="1">
      <c r="A233" s="12"/>
      <c r="B233" s="17"/>
      <c r="C233" s="76"/>
      <c r="D233" s="9"/>
      <c r="E233" s="76"/>
      <c r="F233" s="14"/>
    </row>
    <row r="234" spans="1:6" s="32" customFormat="1" ht="12.95" customHeight="1">
      <c r="A234" s="12" t="s">
        <v>758</v>
      </c>
      <c r="B234" s="459" t="s">
        <v>784</v>
      </c>
      <c r="C234" s="460">
        <v>2</v>
      </c>
      <c r="D234" s="78" t="s">
        <v>24</v>
      </c>
      <c r="E234" s="461"/>
      <c r="F234" s="14"/>
    </row>
    <row r="235" spans="1:6" s="32" customFormat="1" ht="12.95" customHeight="1">
      <c r="A235" s="12"/>
      <c r="B235" s="17"/>
      <c r="C235" s="76"/>
      <c r="D235" s="9"/>
      <c r="E235" s="76"/>
      <c r="F235" s="14"/>
    </row>
    <row r="236" spans="1:6" s="32" customFormat="1" ht="12.95" customHeight="1">
      <c r="A236" s="12" t="s">
        <v>759</v>
      </c>
      <c r="B236" s="459" t="s">
        <v>738</v>
      </c>
      <c r="C236" s="460">
        <v>5</v>
      </c>
      <c r="D236" s="78" t="s">
        <v>24</v>
      </c>
      <c r="E236" s="461"/>
      <c r="F236" s="14"/>
    </row>
    <row r="237" spans="1:6" s="32" customFormat="1" ht="12.95" customHeight="1">
      <c r="A237" s="12"/>
      <c r="B237" s="459"/>
      <c r="C237" s="460"/>
      <c r="D237" s="78"/>
      <c r="E237" s="461"/>
      <c r="F237" s="14"/>
    </row>
    <row r="238" spans="1:6" s="32" customFormat="1" ht="12.95" customHeight="1">
      <c r="A238" s="12"/>
      <c r="B238" s="459"/>
      <c r="C238" s="460"/>
      <c r="D238" s="78"/>
      <c r="E238" s="461"/>
      <c r="F238" s="14"/>
    </row>
    <row r="239" spans="1:6" s="32" customFormat="1" ht="12.95" customHeight="1">
      <c r="A239" s="12"/>
      <c r="B239" s="459"/>
      <c r="C239" s="460"/>
      <c r="D239" s="78"/>
      <c r="E239" s="461"/>
      <c r="F239" s="14"/>
    </row>
    <row r="240" spans="1:6" s="32" customFormat="1" ht="12.95" customHeight="1">
      <c r="A240" s="12"/>
      <c r="B240" s="459"/>
      <c r="C240" s="460"/>
      <c r="D240" s="78"/>
      <c r="E240" s="461"/>
      <c r="F240" s="14"/>
    </row>
    <row r="241" spans="1:6" s="32" customFormat="1" ht="12.95" customHeight="1">
      <c r="A241" s="12"/>
      <c r="B241" s="459"/>
      <c r="C241" s="460"/>
      <c r="D241" s="78"/>
      <c r="E241" s="461"/>
      <c r="F241" s="14"/>
    </row>
    <row r="242" spans="1:6" s="32" customFormat="1" ht="12.95" customHeight="1">
      <c r="A242" s="12"/>
      <c r="B242" s="459"/>
      <c r="C242" s="460"/>
      <c r="D242" s="78"/>
      <c r="E242" s="461"/>
      <c r="F242" s="14"/>
    </row>
    <row r="243" spans="1:6" s="32" customFormat="1" ht="12.95" customHeight="1">
      <c r="A243" s="12"/>
      <c r="B243" s="459"/>
      <c r="C243" s="460"/>
      <c r="D243" s="78"/>
      <c r="E243" s="461"/>
      <c r="F243" s="14"/>
    </row>
    <row r="244" spans="1:6" s="32" customFormat="1" ht="12.95" customHeight="1">
      <c r="A244" s="12"/>
      <c r="B244" s="98"/>
      <c r="C244" s="460"/>
      <c r="D244" s="78"/>
      <c r="E244" s="461"/>
      <c r="F244" s="14"/>
    </row>
    <row r="245" spans="1:6" s="32" customFormat="1" ht="12.95" customHeight="1">
      <c r="A245" s="12"/>
      <c r="B245" s="98"/>
      <c r="C245" s="460"/>
      <c r="D245" s="78"/>
      <c r="E245" s="461"/>
      <c r="F245" s="14"/>
    </row>
    <row r="246" spans="1:6" s="32" customFormat="1" ht="12.95" customHeight="1">
      <c r="A246" s="12"/>
      <c r="B246" s="98"/>
      <c r="C246" s="460"/>
      <c r="D246" s="78"/>
      <c r="E246" s="461"/>
      <c r="F246" s="14"/>
    </row>
    <row r="247" spans="1:6" s="32" customFormat="1" ht="12.95" customHeight="1" thickBot="1">
      <c r="A247" s="275"/>
      <c r="B247" s="931" t="s">
        <v>126</v>
      </c>
      <c r="C247" s="932"/>
      <c r="D247" s="933"/>
      <c r="E247" s="463"/>
      <c r="F247" s="668"/>
    </row>
    <row r="248" spans="1:6" s="32" customFormat="1" ht="12.95" customHeight="1" thickTop="1">
      <c r="A248" s="293"/>
      <c r="B248" s="934"/>
      <c r="C248" s="935"/>
      <c r="D248" s="936"/>
      <c r="E248" s="465"/>
      <c r="F248" s="26"/>
    </row>
    <row r="249" spans="1:6" s="32" customFormat="1" ht="12.95" customHeight="1">
      <c r="A249" s="286"/>
      <c r="B249" s="467"/>
      <c r="C249" s="468"/>
      <c r="D249" s="174"/>
      <c r="E249" s="469"/>
      <c r="F249" s="445"/>
    </row>
    <row r="250" spans="1:6" s="32" customFormat="1" ht="12.95" customHeight="1">
      <c r="A250" s="286"/>
      <c r="B250" s="467"/>
      <c r="C250" s="470"/>
      <c r="D250" s="174"/>
      <c r="E250" s="469"/>
      <c r="F250" s="445"/>
    </row>
    <row r="251" spans="1:6" s="32" customFormat="1" ht="12.95" customHeight="1">
      <c r="A251" s="297"/>
      <c r="B251" s="20"/>
      <c r="C251" s="86"/>
      <c r="D251" s="63"/>
      <c r="E251" s="392"/>
      <c r="F251" s="393"/>
    </row>
    <row r="252" spans="1:6" s="32" customFormat="1" ht="12.95" customHeight="1">
      <c r="A252" s="298" t="s">
        <v>0</v>
      </c>
      <c r="B252" s="25" t="s">
        <v>1</v>
      </c>
      <c r="C252" s="87" t="s">
        <v>2</v>
      </c>
      <c r="D252" s="647" t="s">
        <v>3</v>
      </c>
      <c r="E252" s="87" t="s">
        <v>4</v>
      </c>
      <c r="F252" s="65" t="s">
        <v>5</v>
      </c>
    </row>
    <row r="253" spans="1:6" s="32" customFormat="1" ht="12.95" customHeight="1">
      <c r="A253" s="299"/>
      <c r="B253" s="56"/>
      <c r="C253" s="88"/>
      <c r="D253" s="66"/>
      <c r="E253" s="88"/>
      <c r="F253" s="436"/>
    </row>
    <row r="254" spans="1:6" s="32" customFormat="1" ht="12.95" customHeight="1">
      <c r="A254" s="12"/>
      <c r="B254" s="117" t="s">
        <v>650</v>
      </c>
      <c r="C254" s="424"/>
      <c r="D254" s="116"/>
      <c r="E254" s="116"/>
      <c r="F254" s="116"/>
    </row>
    <row r="255" spans="1:6" s="32" customFormat="1" ht="12.95" customHeight="1">
      <c r="A255" s="12"/>
      <c r="B255" s="459"/>
      <c r="C255" s="460"/>
      <c r="D255" s="78"/>
      <c r="E255" s="461"/>
      <c r="F255" s="14"/>
    </row>
    <row r="256" spans="1:6" s="32" customFormat="1" ht="12.95" customHeight="1">
      <c r="A256" s="12" t="s">
        <v>6</v>
      </c>
      <c r="B256" s="459" t="s">
        <v>785</v>
      </c>
      <c r="C256" s="460">
        <v>2</v>
      </c>
      <c r="D256" s="78" t="s">
        <v>24</v>
      </c>
      <c r="E256" s="461"/>
      <c r="F256" s="14"/>
    </row>
    <row r="257" spans="1:6" s="32" customFormat="1" ht="12.95" customHeight="1">
      <c r="A257" s="12"/>
      <c r="B257" s="17"/>
      <c r="C257" s="76"/>
      <c r="D257" s="9"/>
      <c r="E257" s="76"/>
      <c r="F257" s="14"/>
    </row>
    <row r="258" spans="1:6" s="32" customFormat="1" ht="12.95" customHeight="1">
      <c r="A258" s="12" t="s">
        <v>9</v>
      </c>
      <c r="B258" s="459" t="s">
        <v>739</v>
      </c>
      <c r="C258" s="460">
        <v>2</v>
      </c>
      <c r="D258" s="78" t="s">
        <v>24</v>
      </c>
      <c r="E258" s="461"/>
      <c r="F258" s="14"/>
    </row>
    <row r="259" spans="1:6" s="32" customFormat="1" ht="12.95" customHeight="1">
      <c r="A259" s="12"/>
      <c r="B259" s="17"/>
      <c r="C259" s="76"/>
      <c r="D259" s="9"/>
      <c r="E259" s="76"/>
      <c r="F259" s="14"/>
    </row>
    <row r="260" spans="1:6" s="32" customFormat="1" ht="12.95" customHeight="1">
      <c r="A260" s="12" t="s">
        <v>10</v>
      </c>
      <c r="B260" s="459" t="s">
        <v>786</v>
      </c>
      <c r="C260" s="460">
        <v>2</v>
      </c>
      <c r="D260" s="78" t="s">
        <v>24</v>
      </c>
      <c r="E260" s="461"/>
      <c r="F260" s="14"/>
    </row>
    <row r="261" spans="1:6" s="32" customFormat="1" ht="12.95" customHeight="1">
      <c r="A261" s="12"/>
      <c r="B261" s="17"/>
      <c r="C261" s="76"/>
      <c r="D261" s="9"/>
      <c r="E261" s="76"/>
      <c r="F261" s="14"/>
    </row>
    <row r="262" spans="1:6" s="32" customFormat="1" ht="12.95" customHeight="1">
      <c r="A262" s="12" t="s">
        <v>11</v>
      </c>
      <c r="B262" s="459" t="s">
        <v>740</v>
      </c>
      <c r="C262" s="460">
        <v>17</v>
      </c>
      <c r="D262" s="78" t="s">
        <v>24</v>
      </c>
      <c r="E262" s="461"/>
      <c r="F262" s="14"/>
    </row>
    <row r="263" spans="1:6" s="32" customFormat="1" ht="12.95" customHeight="1">
      <c r="A263" s="12"/>
      <c r="B263" s="17"/>
      <c r="C263" s="76"/>
      <c r="D263" s="9"/>
      <c r="E263" s="76"/>
      <c r="F263" s="14"/>
    </row>
    <row r="264" spans="1:6" s="32" customFormat="1" ht="12.95" customHeight="1">
      <c r="A264" s="12" t="s">
        <v>12</v>
      </c>
      <c r="B264" s="459" t="s">
        <v>788</v>
      </c>
      <c r="C264" s="460">
        <v>8</v>
      </c>
      <c r="D264" s="78" t="s">
        <v>24</v>
      </c>
      <c r="E264" s="461"/>
      <c r="F264" s="14"/>
    </row>
    <row r="265" spans="1:6" s="32" customFormat="1" ht="12.95" customHeight="1">
      <c r="A265" s="12"/>
      <c r="B265" s="17"/>
      <c r="C265" s="76"/>
      <c r="D265" s="9"/>
      <c r="E265" s="76"/>
      <c r="F265" s="14"/>
    </row>
    <row r="266" spans="1:6" s="32" customFormat="1" ht="12.95" customHeight="1">
      <c r="A266" s="12" t="s">
        <v>13</v>
      </c>
      <c r="B266" s="459" t="s">
        <v>787</v>
      </c>
      <c r="C266" s="460">
        <v>4</v>
      </c>
      <c r="D266" s="78" t="s">
        <v>24</v>
      </c>
      <c r="E266" s="461"/>
      <c r="F266" s="14"/>
    </row>
    <row r="267" spans="1:6" s="32" customFormat="1" ht="12.95" customHeight="1">
      <c r="A267" s="12"/>
      <c r="B267" s="17"/>
      <c r="C267" s="76"/>
      <c r="D267" s="9"/>
      <c r="E267" s="76"/>
      <c r="F267" s="14"/>
    </row>
    <row r="268" spans="1:6" s="32" customFormat="1" ht="12.95" customHeight="1">
      <c r="A268" s="12" t="s">
        <v>14</v>
      </c>
      <c r="B268" s="459" t="s">
        <v>741</v>
      </c>
      <c r="C268" s="460">
        <v>2</v>
      </c>
      <c r="D268" s="78" t="s">
        <v>24</v>
      </c>
      <c r="E268" s="461"/>
      <c r="F268" s="14"/>
    </row>
    <row r="269" spans="1:6" s="32" customFormat="1" ht="12.95" customHeight="1">
      <c r="A269" s="12"/>
      <c r="B269" s="17"/>
      <c r="C269" s="76"/>
      <c r="D269" s="9"/>
      <c r="E269" s="76"/>
      <c r="F269" s="14"/>
    </row>
    <row r="270" spans="1:6" s="32" customFormat="1" ht="12.95" customHeight="1">
      <c r="A270" s="12" t="s">
        <v>15</v>
      </c>
      <c r="B270" s="459" t="s">
        <v>742</v>
      </c>
      <c r="C270" s="460">
        <v>2</v>
      </c>
      <c r="D270" s="78" t="s">
        <v>24</v>
      </c>
      <c r="E270" s="461"/>
      <c r="F270" s="14"/>
    </row>
    <row r="271" spans="1:6" s="32" customFormat="1" ht="12.95" customHeight="1">
      <c r="A271" s="12"/>
      <c r="B271" s="17"/>
      <c r="C271" s="76"/>
      <c r="D271" s="9"/>
      <c r="E271" s="76"/>
      <c r="F271" s="14"/>
    </row>
    <row r="272" spans="1:6" s="32" customFormat="1" ht="12.95" customHeight="1">
      <c r="A272" s="12" t="s">
        <v>17</v>
      </c>
      <c r="B272" s="459" t="s">
        <v>789</v>
      </c>
      <c r="C272" s="460">
        <v>9</v>
      </c>
      <c r="D272" s="78" t="s">
        <v>24</v>
      </c>
      <c r="E272" s="461"/>
      <c r="F272" s="14"/>
    </row>
    <row r="273" spans="1:6" s="32" customFormat="1" ht="12.95" customHeight="1">
      <c r="A273" s="12"/>
      <c r="B273" s="17"/>
      <c r="C273" s="76"/>
      <c r="D273" s="9"/>
      <c r="E273" s="76"/>
      <c r="F273" s="14"/>
    </row>
    <row r="274" spans="1:6" s="32" customFormat="1" ht="12.95" customHeight="1">
      <c r="A274" s="12" t="s">
        <v>18</v>
      </c>
      <c r="B274" s="459" t="s">
        <v>790</v>
      </c>
      <c r="C274" s="460">
        <v>2</v>
      </c>
      <c r="D274" s="78" t="s">
        <v>24</v>
      </c>
      <c r="E274" s="461"/>
      <c r="F274" s="14"/>
    </row>
    <row r="275" spans="1:6" s="32" customFormat="1" ht="12.95" customHeight="1">
      <c r="A275" s="12"/>
      <c r="B275" s="17"/>
      <c r="C275" s="76"/>
      <c r="D275" s="9"/>
      <c r="E275" s="76"/>
      <c r="F275" s="14"/>
    </row>
    <row r="276" spans="1:6" s="32" customFormat="1" ht="12.95" customHeight="1">
      <c r="A276" s="12" t="s">
        <v>19</v>
      </c>
      <c r="B276" s="459" t="s">
        <v>791</v>
      </c>
      <c r="C276" s="460">
        <v>2</v>
      </c>
      <c r="D276" s="78" t="s">
        <v>24</v>
      </c>
      <c r="E276" s="461"/>
      <c r="F276" s="14"/>
    </row>
    <row r="277" spans="1:6" s="32" customFormat="1" ht="12.95" customHeight="1">
      <c r="A277" s="12"/>
      <c r="B277" s="17"/>
      <c r="C277" s="76"/>
      <c r="D277" s="9"/>
      <c r="E277" s="76"/>
      <c r="F277" s="14"/>
    </row>
    <row r="278" spans="1:6" s="32" customFormat="1" ht="12.95" customHeight="1">
      <c r="A278" s="12" t="s">
        <v>20</v>
      </c>
      <c r="B278" s="459" t="s">
        <v>792</v>
      </c>
      <c r="C278" s="460">
        <v>9</v>
      </c>
      <c r="D278" s="78" t="s">
        <v>24</v>
      </c>
      <c r="E278" s="461"/>
      <c r="F278" s="14"/>
    </row>
    <row r="279" spans="1:6" s="32" customFormat="1" ht="12.95" customHeight="1">
      <c r="A279" s="12"/>
      <c r="B279" s="17"/>
      <c r="C279" s="76"/>
      <c r="D279" s="9"/>
      <c r="E279" s="76"/>
      <c r="F279" s="14"/>
    </row>
    <row r="280" spans="1:6" s="32" customFormat="1" ht="12.95" customHeight="1">
      <c r="A280" s="12" t="s">
        <v>21</v>
      </c>
      <c r="B280" s="459" t="s">
        <v>743</v>
      </c>
      <c r="C280" s="460">
        <v>5</v>
      </c>
      <c r="D280" s="78" t="s">
        <v>24</v>
      </c>
      <c r="E280" s="461"/>
      <c r="F280" s="14"/>
    </row>
    <row r="281" spans="1:6" s="32" customFormat="1" ht="12.95" customHeight="1">
      <c r="A281" s="12"/>
      <c r="B281" s="17"/>
      <c r="C281" s="76"/>
      <c r="D281" s="9"/>
      <c r="E281" s="76"/>
      <c r="F281" s="14"/>
    </row>
    <row r="282" spans="1:6" s="32" customFormat="1" ht="12.95" customHeight="1">
      <c r="A282" s="12" t="s">
        <v>32</v>
      </c>
      <c r="B282" s="459" t="s">
        <v>793</v>
      </c>
      <c r="C282" s="460">
        <v>7</v>
      </c>
      <c r="D282" s="78" t="s">
        <v>24</v>
      </c>
      <c r="E282" s="461"/>
      <c r="F282" s="14"/>
    </row>
    <row r="283" spans="1:6" s="32" customFormat="1" ht="12.95" customHeight="1">
      <c r="A283" s="12"/>
      <c r="B283" s="17"/>
      <c r="C283" s="76"/>
      <c r="D283" s="9"/>
      <c r="E283" s="76"/>
      <c r="F283" s="14"/>
    </row>
    <row r="284" spans="1:6" s="32" customFormat="1" ht="12.95" customHeight="1">
      <c r="A284" s="12" t="s">
        <v>756</v>
      </c>
      <c r="B284" s="459" t="s">
        <v>794</v>
      </c>
      <c r="C284" s="460">
        <v>2</v>
      </c>
      <c r="D284" s="78" t="s">
        <v>24</v>
      </c>
      <c r="E284" s="461"/>
      <c r="F284" s="14"/>
    </row>
    <row r="285" spans="1:6" s="32" customFormat="1" ht="12.95" customHeight="1">
      <c r="A285" s="12"/>
      <c r="B285" s="17"/>
      <c r="C285" s="76"/>
      <c r="D285" s="9"/>
      <c r="E285" s="76"/>
      <c r="F285" s="14"/>
    </row>
    <row r="286" spans="1:6" s="32" customFormat="1" ht="12.95" customHeight="1">
      <c r="A286" s="12" t="s">
        <v>757</v>
      </c>
      <c r="B286" s="459" t="s">
        <v>795</v>
      </c>
      <c r="C286" s="460">
        <v>4</v>
      </c>
      <c r="D286" s="78" t="s">
        <v>24</v>
      </c>
      <c r="E286" s="461"/>
      <c r="F286" s="14"/>
    </row>
    <row r="287" spans="1:6" s="32" customFormat="1" ht="12.95" customHeight="1">
      <c r="A287" s="12"/>
      <c r="B287" s="17"/>
      <c r="C287" s="76"/>
      <c r="D287" s="9"/>
      <c r="E287" s="76"/>
      <c r="F287" s="14"/>
    </row>
    <row r="288" spans="1:6" s="32" customFormat="1" ht="12.95" customHeight="1">
      <c r="A288" s="12" t="s">
        <v>758</v>
      </c>
      <c r="B288" s="459" t="s">
        <v>796</v>
      </c>
      <c r="C288" s="460">
        <v>3</v>
      </c>
      <c r="D288" s="78" t="s">
        <v>24</v>
      </c>
      <c r="E288" s="461"/>
      <c r="F288" s="14"/>
    </row>
    <row r="289" spans="1:6" s="32" customFormat="1" ht="12.95" customHeight="1">
      <c r="A289" s="12"/>
      <c r="B289" s="17"/>
      <c r="C289" s="76"/>
      <c r="D289" s="9"/>
      <c r="E289" s="76"/>
      <c r="F289" s="14"/>
    </row>
    <row r="290" spans="1:6" s="32" customFormat="1" ht="12.95" customHeight="1">
      <c r="A290" s="12" t="s">
        <v>759</v>
      </c>
      <c r="B290" s="459" t="s">
        <v>797</v>
      </c>
      <c r="C290" s="460">
        <v>19</v>
      </c>
      <c r="D290" s="78" t="s">
        <v>24</v>
      </c>
      <c r="E290" s="461"/>
      <c r="F290" s="14"/>
    </row>
    <row r="291" spans="1:6" s="32" customFormat="1" ht="12.95" customHeight="1">
      <c r="A291" s="12"/>
      <c r="B291" s="17"/>
      <c r="C291" s="76"/>
      <c r="D291" s="9"/>
      <c r="E291" s="76"/>
      <c r="F291" s="14"/>
    </row>
    <row r="292" spans="1:6" s="32" customFormat="1" ht="12.95" customHeight="1">
      <c r="A292" s="12" t="s">
        <v>761</v>
      </c>
      <c r="B292" s="459" t="s">
        <v>798</v>
      </c>
      <c r="C292" s="460">
        <v>2</v>
      </c>
      <c r="D292" s="78" t="s">
        <v>24</v>
      </c>
      <c r="E292" s="461"/>
      <c r="F292" s="14"/>
    </row>
    <row r="293" spans="1:6" s="32" customFormat="1" ht="12.95" customHeight="1">
      <c r="A293" s="12"/>
      <c r="B293" s="459"/>
      <c r="C293" s="460"/>
      <c r="D293" s="78"/>
      <c r="E293" s="461"/>
      <c r="F293" s="14"/>
    </row>
    <row r="294" spans="1:6" s="32" customFormat="1" ht="12.95" customHeight="1">
      <c r="A294" s="12"/>
      <c r="B294" s="459"/>
      <c r="C294" s="460"/>
      <c r="D294" s="78"/>
      <c r="E294" s="461"/>
      <c r="F294" s="14"/>
    </row>
    <row r="295" spans="1:6" s="32" customFormat="1" ht="12.95" customHeight="1">
      <c r="A295" s="12"/>
      <c r="B295" s="459"/>
      <c r="C295" s="460"/>
      <c r="D295" s="78"/>
      <c r="E295" s="461"/>
      <c r="F295" s="14"/>
    </row>
    <row r="296" spans="1:6" s="32" customFormat="1" ht="12.95" customHeight="1">
      <c r="A296" s="12"/>
      <c r="B296" s="459"/>
      <c r="C296" s="460"/>
      <c r="D296" s="78"/>
      <c r="E296" s="461"/>
      <c r="F296" s="14"/>
    </row>
    <row r="297" spans="1:6" s="32" customFormat="1" ht="12.95" customHeight="1">
      <c r="A297" s="12"/>
      <c r="B297" s="459"/>
      <c r="C297" s="460"/>
      <c r="D297" s="78"/>
      <c r="E297" s="461"/>
      <c r="F297" s="14"/>
    </row>
    <row r="298" spans="1:6" s="32" customFormat="1" ht="12.95" customHeight="1">
      <c r="A298" s="12"/>
      <c r="B298" s="98"/>
      <c r="C298" s="460"/>
      <c r="D298" s="78"/>
      <c r="E298" s="461"/>
      <c r="F298" s="14"/>
    </row>
    <row r="299" spans="1:6" s="32" customFormat="1" ht="12.95" customHeight="1">
      <c r="A299" s="12"/>
      <c r="B299" s="98"/>
      <c r="C299" s="460"/>
      <c r="D299" s="78"/>
      <c r="E299" s="461"/>
      <c r="F299" s="14"/>
    </row>
    <row r="300" spans="1:6" s="32" customFormat="1" ht="12.95" customHeight="1">
      <c r="A300" s="12"/>
      <c r="B300" s="98"/>
      <c r="C300" s="460"/>
      <c r="D300" s="78"/>
      <c r="E300" s="461"/>
      <c r="F300" s="14"/>
    </row>
    <row r="301" spans="1:6" s="32" customFormat="1" ht="12.95" customHeight="1" thickBot="1">
      <c r="A301" s="275"/>
      <c r="B301" s="931" t="s">
        <v>126</v>
      </c>
      <c r="C301" s="932"/>
      <c r="D301" s="933"/>
      <c r="E301" s="463"/>
      <c r="F301" s="668"/>
    </row>
    <row r="302" spans="1:6" s="32" customFormat="1" ht="12.95" customHeight="1" thickTop="1">
      <c r="A302" s="293"/>
      <c r="B302" s="934"/>
      <c r="C302" s="935"/>
      <c r="D302" s="936"/>
      <c r="E302" s="465"/>
      <c r="F302" s="26"/>
    </row>
    <row r="303" spans="1:6" s="32" customFormat="1" ht="12.95" customHeight="1">
      <c r="A303" s="286"/>
      <c r="B303" s="467"/>
      <c r="C303" s="468"/>
      <c r="D303" s="174"/>
      <c r="E303" s="469"/>
      <c r="F303" s="445"/>
    </row>
    <row r="304" spans="1:6" s="32" customFormat="1" ht="12.95" customHeight="1">
      <c r="A304" s="286"/>
      <c r="B304" s="467"/>
      <c r="C304" s="470"/>
      <c r="D304" s="174"/>
      <c r="E304" s="469"/>
      <c r="F304" s="445"/>
    </row>
    <row r="305" spans="1:6" s="32" customFormat="1" ht="12.95" customHeight="1">
      <c r="A305" s="297"/>
      <c r="B305" s="20"/>
      <c r="C305" s="86"/>
      <c r="D305" s="63"/>
      <c r="E305" s="86"/>
      <c r="F305" s="64"/>
    </row>
    <row r="306" spans="1:6" s="32" customFormat="1" ht="12.95" customHeight="1">
      <c r="A306" s="298" t="s">
        <v>0</v>
      </c>
      <c r="B306" s="25" t="s">
        <v>1</v>
      </c>
      <c r="C306" s="87" t="s">
        <v>2</v>
      </c>
      <c r="D306" s="647" t="s">
        <v>3</v>
      </c>
      <c r="E306" s="87" t="s">
        <v>4</v>
      </c>
      <c r="F306" s="65" t="s">
        <v>5</v>
      </c>
    </row>
    <row r="307" spans="1:6" s="32" customFormat="1" ht="12.95" customHeight="1">
      <c r="A307" s="299"/>
      <c r="B307" s="56"/>
      <c r="C307" s="88"/>
      <c r="D307" s="66"/>
      <c r="E307" s="88"/>
      <c r="F307" s="436"/>
    </row>
    <row r="308" spans="1:6" s="32" customFormat="1" ht="12.95" customHeight="1">
      <c r="A308" s="12"/>
      <c r="B308" s="117" t="s">
        <v>650</v>
      </c>
      <c r="C308" s="424"/>
      <c r="D308" s="116"/>
      <c r="E308" s="116"/>
      <c r="F308" s="116"/>
    </row>
    <row r="309" spans="1:6" s="32" customFormat="1" ht="12.95" customHeight="1">
      <c r="A309" s="12"/>
      <c r="B309" s="459"/>
      <c r="C309" s="460"/>
      <c r="D309" s="78"/>
      <c r="E309" s="461"/>
      <c r="F309" s="14"/>
    </row>
    <row r="310" spans="1:6" s="32" customFormat="1" ht="12.95" customHeight="1">
      <c r="A310" s="12" t="s">
        <v>6</v>
      </c>
      <c r="B310" s="459" t="s">
        <v>799</v>
      </c>
      <c r="C310" s="460">
        <v>2</v>
      </c>
      <c r="D310" s="78" t="s">
        <v>24</v>
      </c>
      <c r="E310" s="461"/>
      <c r="F310" s="14"/>
    </row>
    <row r="311" spans="1:6" s="32" customFormat="1" ht="12.95" customHeight="1">
      <c r="A311" s="12"/>
      <c r="B311" s="17"/>
      <c r="C311" s="76"/>
      <c r="D311" s="9"/>
      <c r="E311" s="76"/>
      <c r="F311" s="14"/>
    </row>
    <row r="312" spans="1:6" s="32" customFormat="1" ht="12.95" customHeight="1">
      <c r="A312" s="12" t="s">
        <v>9</v>
      </c>
      <c r="B312" s="459" t="s">
        <v>800</v>
      </c>
      <c r="C312" s="460">
        <v>2</v>
      </c>
      <c r="D312" s="78" t="s">
        <v>24</v>
      </c>
      <c r="E312" s="461"/>
      <c r="F312" s="14"/>
    </row>
    <row r="313" spans="1:6" s="32" customFormat="1" ht="12.95" customHeight="1">
      <c r="A313" s="12"/>
      <c r="B313" s="17"/>
      <c r="C313" s="76"/>
      <c r="D313" s="9"/>
      <c r="E313" s="76"/>
      <c r="F313" s="14"/>
    </row>
    <row r="314" spans="1:6" s="32" customFormat="1" ht="12.95" customHeight="1">
      <c r="A314" s="12" t="s">
        <v>10</v>
      </c>
      <c r="B314" s="459" t="s">
        <v>801</v>
      </c>
      <c r="C314" s="460">
        <v>2</v>
      </c>
      <c r="D314" s="78" t="s">
        <v>24</v>
      </c>
      <c r="E314" s="461"/>
      <c r="F314" s="14"/>
    </row>
    <row r="315" spans="1:6" s="32" customFormat="1" ht="12.95" customHeight="1">
      <c r="A315" s="12"/>
      <c r="B315" s="17"/>
      <c r="C315" s="76"/>
      <c r="D315" s="9"/>
      <c r="E315" s="76"/>
      <c r="F315" s="14"/>
    </row>
    <row r="316" spans="1:6" s="32" customFormat="1" ht="12.95" customHeight="1">
      <c r="A316" s="12" t="s">
        <v>11</v>
      </c>
      <c r="B316" s="459" t="s">
        <v>802</v>
      </c>
      <c r="C316" s="460">
        <v>2</v>
      </c>
      <c r="D316" s="78" t="s">
        <v>24</v>
      </c>
      <c r="E316" s="461"/>
      <c r="F316" s="14"/>
    </row>
    <row r="317" spans="1:6" s="32" customFormat="1" ht="12.95" customHeight="1">
      <c r="A317" s="12"/>
      <c r="B317" s="17"/>
      <c r="C317" s="76"/>
      <c r="D317" s="9"/>
      <c r="E317" s="76"/>
      <c r="F317" s="14"/>
    </row>
    <row r="318" spans="1:6" s="32" customFormat="1" ht="12.95" customHeight="1">
      <c r="A318" s="12" t="s">
        <v>12</v>
      </c>
      <c r="B318" s="459" t="s">
        <v>803</v>
      </c>
      <c r="C318" s="460">
        <v>2</v>
      </c>
      <c r="D318" s="78" t="s">
        <v>24</v>
      </c>
      <c r="E318" s="461"/>
      <c r="F318" s="14"/>
    </row>
    <row r="319" spans="1:6" s="32" customFormat="1" ht="12.95" customHeight="1">
      <c r="A319" s="12"/>
      <c r="B319" s="17"/>
      <c r="C319" s="76"/>
      <c r="D319" s="9"/>
      <c r="E319" s="76"/>
      <c r="F319" s="14"/>
    </row>
    <row r="320" spans="1:6" s="32" customFormat="1" ht="12.95" customHeight="1">
      <c r="A320" s="12" t="s">
        <v>13</v>
      </c>
      <c r="B320" s="459" t="s">
        <v>804</v>
      </c>
      <c r="C320" s="460">
        <v>2</v>
      </c>
      <c r="D320" s="78" t="s">
        <v>24</v>
      </c>
      <c r="E320" s="461"/>
      <c r="F320" s="14"/>
    </row>
    <row r="321" spans="1:6" s="32" customFormat="1" ht="12.95" customHeight="1">
      <c r="A321" s="12"/>
      <c r="B321" s="17"/>
      <c r="C321" s="76"/>
      <c r="D321" s="9"/>
      <c r="E321" s="76"/>
      <c r="F321" s="14"/>
    </row>
    <row r="322" spans="1:6" s="32" customFormat="1" ht="12.95" customHeight="1">
      <c r="A322" s="12" t="s">
        <v>14</v>
      </c>
      <c r="B322" s="459" t="s">
        <v>805</v>
      </c>
      <c r="C322" s="460">
        <v>9</v>
      </c>
      <c r="D322" s="78" t="s">
        <v>24</v>
      </c>
      <c r="E322" s="461"/>
      <c r="F322" s="14"/>
    </row>
    <row r="323" spans="1:6" s="32" customFormat="1" ht="12.95" customHeight="1">
      <c r="A323" s="12"/>
      <c r="B323" s="17"/>
      <c r="C323" s="76"/>
      <c r="D323" s="9"/>
      <c r="E323" s="76"/>
      <c r="F323" s="14"/>
    </row>
    <row r="324" spans="1:6" s="32" customFormat="1" ht="12.95" customHeight="1">
      <c r="A324" s="12" t="s">
        <v>15</v>
      </c>
      <c r="B324" s="459" t="s">
        <v>806</v>
      </c>
      <c r="C324" s="460">
        <v>7</v>
      </c>
      <c r="D324" s="78" t="s">
        <v>24</v>
      </c>
      <c r="E324" s="461"/>
      <c r="F324" s="14"/>
    </row>
    <row r="325" spans="1:6" s="32" customFormat="1" ht="12.95" customHeight="1">
      <c r="A325" s="12"/>
      <c r="B325" s="17"/>
      <c r="C325" s="76"/>
      <c r="D325" s="9"/>
      <c r="E325" s="76"/>
      <c r="F325" s="14"/>
    </row>
    <row r="326" spans="1:6" s="32" customFormat="1" ht="12.95" customHeight="1">
      <c r="A326" s="12" t="s">
        <v>17</v>
      </c>
      <c r="B326" s="459" t="s">
        <v>807</v>
      </c>
      <c r="C326" s="460">
        <v>2</v>
      </c>
      <c r="D326" s="78" t="s">
        <v>24</v>
      </c>
      <c r="E326" s="461"/>
      <c r="F326" s="14"/>
    </row>
    <row r="327" spans="1:6" s="32" customFormat="1" ht="12.95" customHeight="1">
      <c r="A327" s="12"/>
      <c r="B327" s="17"/>
      <c r="C327" s="76"/>
      <c r="D327" s="9"/>
      <c r="E327" s="76"/>
      <c r="F327" s="14"/>
    </row>
    <row r="328" spans="1:6" s="32" customFormat="1" ht="12.95" customHeight="1">
      <c r="A328" s="12" t="s">
        <v>18</v>
      </c>
      <c r="B328" s="459" t="s">
        <v>808</v>
      </c>
      <c r="C328" s="460">
        <v>4</v>
      </c>
      <c r="D328" s="78" t="s">
        <v>24</v>
      </c>
      <c r="E328" s="461"/>
      <c r="F328" s="14"/>
    </row>
    <row r="329" spans="1:6" s="32" customFormat="1" ht="12.95" customHeight="1">
      <c r="A329" s="12"/>
      <c r="B329" s="17"/>
      <c r="C329" s="76"/>
      <c r="D329" s="9"/>
      <c r="E329" s="76"/>
      <c r="F329" s="14"/>
    </row>
    <row r="330" spans="1:6" s="32" customFormat="1" ht="12.95" customHeight="1">
      <c r="A330" s="12" t="s">
        <v>19</v>
      </c>
      <c r="B330" s="459" t="s">
        <v>809</v>
      </c>
      <c r="C330" s="460">
        <v>2</v>
      </c>
      <c r="D330" s="78" t="s">
        <v>24</v>
      </c>
      <c r="E330" s="461"/>
      <c r="F330" s="14"/>
    </row>
    <row r="331" spans="1:6" s="32" customFormat="1" ht="12.95" customHeight="1">
      <c r="A331" s="12"/>
      <c r="B331" s="17"/>
      <c r="C331" s="76"/>
      <c r="D331" s="9"/>
      <c r="E331" s="76"/>
      <c r="F331" s="14"/>
    </row>
    <row r="332" spans="1:6" s="32" customFormat="1" ht="12.95" customHeight="1">
      <c r="A332" s="12" t="s">
        <v>20</v>
      </c>
      <c r="B332" s="459" t="s">
        <v>810</v>
      </c>
      <c r="C332" s="460">
        <v>2</v>
      </c>
      <c r="D332" s="78" t="s">
        <v>24</v>
      </c>
      <c r="E332" s="461"/>
      <c r="F332" s="14"/>
    </row>
    <row r="333" spans="1:6" s="32" customFormat="1" ht="12.95" customHeight="1">
      <c r="A333" s="12"/>
      <c r="B333" s="17"/>
      <c r="C333" s="76"/>
      <c r="D333" s="9"/>
      <c r="E333" s="76"/>
      <c r="F333" s="14"/>
    </row>
    <row r="334" spans="1:6" s="32" customFormat="1" ht="12.95" customHeight="1">
      <c r="A334" s="12" t="s">
        <v>21</v>
      </c>
      <c r="B334" s="459" t="s">
        <v>811</v>
      </c>
      <c r="C334" s="460">
        <v>2</v>
      </c>
      <c r="D334" s="78" t="s">
        <v>24</v>
      </c>
      <c r="E334" s="461"/>
      <c r="F334" s="14"/>
    </row>
    <row r="335" spans="1:6" s="32" customFormat="1" ht="12.95" customHeight="1">
      <c r="A335" s="12"/>
      <c r="B335" s="17"/>
      <c r="C335" s="76"/>
      <c r="D335" s="9"/>
      <c r="E335" s="76"/>
      <c r="F335" s="14"/>
    </row>
    <row r="336" spans="1:6" s="32" customFormat="1" ht="12.95" customHeight="1">
      <c r="A336" s="12" t="s">
        <v>32</v>
      </c>
      <c r="B336" s="459" t="s">
        <v>812</v>
      </c>
      <c r="C336" s="460">
        <v>4</v>
      </c>
      <c r="D336" s="78" t="s">
        <v>24</v>
      </c>
      <c r="E336" s="461"/>
      <c r="F336" s="14"/>
    </row>
    <row r="337" spans="1:6" s="32" customFormat="1" ht="12.95" customHeight="1">
      <c r="A337" s="12"/>
      <c r="B337" s="17"/>
      <c r="C337" s="76"/>
      <c r="D337" s="9"/>
      <c r="E337" s="76"/>
      <c r="F337" s="14"/>
    </row>
    <row r="338" spans="1:6" s="32" customFormat="1" ht="12.95" customHeight="1">
      <c r="A338" s="12" t="s">
        <v>756</v>
      </c>
      <c r="B338" s="459" t="s">
        <v>813</v>
      </c>
      <c r="C338" s="460">
        <v>2</v>
      </c>
      <c r="D338" s="78" t="s">
        <v>24</v>
      </c>
      <c r="E338" s="461"/>
      <c r="F338" s="14"/>
    </row>
    <row r="339" spans="1:6" s="32" customFormat="1" ht="12.95" customHeight="1">
      <c r="A339" s="12"/>
      <c r="B339" s="17"/>
      <c r="C339" s="76"/>
      <c r="D339" s="9"/>
      <c r="E339" s="76"/>
      <c r="F339" s="14"/>
    </row>
    <row r="340" spans="1:6" s="32" customFormat="1" ht="12.95" customHeight="1">
      <c r="A340" s="12" t="s">
        <v>757</v>
      </c>
      <c r="B340" s="459" t="s">
        <v>814</v>
      </c>
      <c r="C340" s="460">
        <v>2</v>
      </c>
      <c r="D340" s="78" t="s">
        <v>24</v>
      </c>
      <c r="E340" s="461"/>
      <c r="F340" s="14"/>
    </row>
    <row r="341" spans="1:6" s="32" customFormat="1" ht="12.95" customHeight="1">
      <c r="A341" s="12"/>
      <c r="B341" s="17"/>
      <c r="C341" s="76"/>
      <c r="D341" s="9"/>
      <c r="E341" s="76"/>
      <c r="F341" s="14"/>
    </row>
    <row r="342" spans="1:6" s="32" customFormat="1" ht="12.95" customHeight="1">
      <c r="A342" s="12" t="s">
        <v>758</v>
      </c>
      <c r="B342" s="459" t="s">
        <v>815</v>
      </c>
      <c r="C342" s="460">
        <v>4</v>
      </c>
      <c r="D342" s="78" t="s">
        <v>24</v>
      </c>
      <c r="E342" s="461"/>
      <c r="F342" s="14"/>
    </row>
    <row r="343" spans="1:6" s="32" customFormat="1" ht="12.95" customHeight="1">
      <c r="A343" s="12"/>
      <c r="B343" s="17"/>
      <c r="C343" s="76"/>
      <c r="D343" s="9"/>
      <c r="E343" s="76"/>
      <c r="F343" s="14"/>
    </row>
    <row r="344" spans="1:6" s="32" customFormat="1" ht="12.95" customHeight="1">
      <c r="A344" s="12" t="s">
        <v>759</v>
      </c>
      <c r="B344" s="459" t="s">
        <v>816</v>
      </c>
      <c r="C344" s="460">
        <v>4</v>
      </c>
      <c r="D344" s="78" t="s">
        <v>24</v>
      </c>
      <c r="E344" s="461"/>
      <c r="F344" s="14"/>
    </row>
    <row r="345" spans="1:6" s="32" customFormat="1" ht="12.95" customHeight="1">
      <c r="A345" s="12"/>
      <c r="B345" s="17"/>
      <c r="C345" s="76"/>
      <c r="D345" s="9"/>
      <c r="E345" s="76"/>
      <c r="F345" s="14"/>
    </row>
    <row r="346" spans="1:6" s="32" customFormat="1" ht="12.95" customHeight="1">
      <c r="A346" s="12" t="s">
        <v>761</v>
      </c>
      <c r="B346" s="459" t="s">
        <v>698</v>
      </c>
      <c r="C346" s="460">
        <v>2</v>
      </c>
      <c r="D346" s="78" t="s">
        <v>24</v>
      </c>
      <c r="E346" s="461"/>
      <c r="F346" s="14"/>
    </row>
    <row r="347" spans="1:6" s="32" customFormat="1" ht="12.95" customHeight="1">
      <c r="A347" s="12"/>
      <c r="B347" s="17"/>
      <c r="C347" s="76"/>
      <c r="D347" s="9"/>
      <c r="E347" s="76"/>
      <c r="F347" s="14"/>
    </row>
    <row r="348" spans="1:6" s="32" customFormat="1" ht="12.95" customHeight="1">
      <c r="A348" s="12" t="s">
        <v>762</v>
      </c>
      <c r="B348" s="459" t="s">
        <v>582</v>
      </c>
      <c r="C348" s="460">
        <v>1</v>
      </c>
      <c r="D348" s="78" t="s">
        <v>24</v>
      </c>
      <c r="E348" s="461"/>
      <c r="F348" s="14"/>
    </row>
    <row r="349" spans="1:6" s="32" customFormat="1" ht="12.95" customHeight="1">
      <c r="A349" s="12"/>
      <c r="B349" s="17"/>
      <c r="C349" s="76"/>
      <c r="D349" s="9"/>
      <c r="E349" s="76"/>
      <c r="F349" s="14"/>
    </row>
    <row r="350" spans="1:6" s="32" customFormat="1" ht="12.95" customHeight="1">
      <c r="A350" s="12"/>
      <c r="B350" s="17"/>
      <c r="C350" s="76"/>
      <c r="D350" s="9"/>
      <c r="E350" s="76"/>
      <c r="F350" s="14"/>
    </row>
    <row r="351" spans="1:6" s="32" customFormat="1" ht="12.95" customHeight="1">
      <c r="A351" s="12"/>
      <c r="B351" s="459"/>
      <c r="C351" s="460"/>
      <c r="D351" s="78"/>
      <c r="E351" s="461"/>
      <c r="F351" s="14"/>
    </row>
    <row r="352" spans="1:6" s="32" customFormat="1" ht="12.95" customHeight="1">
      <c r="A352" s="12"/>
      <c r="B352" s="98"/>
      <c r="C352" s="460"/>
      <c r="D352" s="78"/>
      <c r="E352" s="461"/>
      <c r="F352" s="14"/>
    </row>
    <row r="353" spans="1:6" s="32" customFormat="1" ht="12.95" customHeight="1">
      <c r="A353" s="12"/>
      <c r="B353" s="98"/>
      <c r="C353" s="76"/>
      <c r="D353" s="9"/>
      <c r="E353" s="76"/>
      <c r="F353" s="14"/>
    </row>
    <row r="354" spans="1:6" s="32" customFormat="1" ht="12.95" customHeight="1">
      <c r="A354" s="12"/>
      <c r="B354" s="98"/>
      <c r="C354" s="76"/>
      <c r="D354" s="9"/>
      <c r="E354" s="76"/>
      <c r="F354" s="14"/>
    </row>
    <row r="355" spans="1:6" s="269" customFormat="1" ht="12.95" customHeight="1" thickBot="1">
      <c r="A355" s="275"/>
      <c r="B355" s="969" t="s">
        <v>126</v>
      </c>
      <c r="C355" s="970"/>
      <c r="D355" s="971"/>
      <c r="E355" s="451"/>
      <c r="F355" s="668"/>
    </row>
    <row r="356" spans="1:6" s="32" customFormat="1" ht="12.95" customHeight="1" thickTop="1">
      <c r="A356" s="293"/>
      <c r="B356" s="1009"/>
      <c r="C356" s="1010"/>
      <c r="D356" s="1011"/>
      <c r="E356" s="75"/>
      <c r="F356" s="26"/>
    </row>
    <row r="357" spans="1:6" s="32" customFormat="1" ht="12.95" customHeight="1">
      <c r="A357" s="286"/>
      <c r="B357" s="62"/>
      <c r="C357" s="99"/>
      <c r="D357" s="37"/>
      <c r="E357" s="80"/>
      <c r="F357" s="445"/>
    </row>
    <row r="358" spans="1:6" s="32" customFormat="1" ht="12.95" customHeight="1">
      <c r="A358" s="286"/>
      <c r="B358" s="62"/>
      <c r="C358" s="99"/>
      <c r="D358" s="37"/>
      <c r="E358" s="80"/>
      <c r="F358" s="445"/>
    </row>
    <row r="359" spans="1:6" s="32" customFormat="1" ht="12.95" customHeight="1">
      <c r="A359" s="297"/>
      <c r="B359" s="20"/>
      <c r="C359" s="86"/>
      <c r="D359" s="63"/>
      <c r="E359" s="86"/>
      <c r="F359" s="64"/>
    </row>
    <row r="360" spans="1:6" s="32" customFormat="1" ht="12.95" customHeight="1">
      <c r="A360" s="298" t="s">
        <v>0</v>
      </c>
      <c r="B360" s="25" t="s">
        <v>1</v>
      </c>
      <c r="C360" s="87" t="s">
        <v>2</v>
      </c>
      <c r="D360" s="647" t="s">
        <v>3</v>
      </c>
      <c r="E360" s="87" t="s">
        <v>4</v>
      </c>
      <c r="F360" s="65" t="s">
        <v>5</v>
      </c>
    </row>
    <row r="361" spans="1:6" s="32" customFormat="1" ht="12.95" customHeight="1">
      <c r="A361" s="12"/>
      <c r="B361" s="17"/>
      <c r="C361" s="101"/>
      <c r="D361" s="9"/>
      <c r="E361" s="76"/>
      <c r="F361" s="14"/>
    </row>
    <row r="362" spans="1:6" s="32" customFormat="1" ht="12.95" customHeight="1">
      <c r="A362" s="12"/>
      <c r="B362" s="16" t="s">
        <v>33</v>
      </c>
      <c r="C362" s="101"/>
      <c r="D362" s="9"/>
      <c r="E362" s="76"/>
      <c r="F362" s="14"/>
    </row>
    <row r="363" spans="1:6" s="32" customFormat="1" ht="12.95" customHeight="1">
      <c r="A363" s="12"/>
      <c r="B363" s="16"/>
      <c r="C363" s="101"/>
      <c r="D363" s="9"/>
      <c r="E363" s="76"/>
      <c r="F363" s="14"/>
    </row>
    <row r="364" spans="1:6" s="32" customFormat="1" ht="12.95" customHeight="1">
      <c r="A364" s="12"/>
      <c r="B364" s="16" t="s">
        <v>45</v>
      </c>
      <c r="C364" s="101"/>
      <c r="D364" s="9"/>
      <c r="E364" s="76"/>
      <c r="F364" s="14"/>
    </row>
    <row r="365" spans="1:6" s="32" customFormat="1" ht="12.95" customHeight="1">
      <c r="A365" s="12"/>
      <c r="B365" s="17"/>
      <c r="C365" s="101"/>
      <c r="D365" s="9"/>
      <c r="E365" s="76"/>
      <c r="F365" s="14"/>
    </row>
    <row r="366" spans="1:6" s="32" customFormat="1" ht="12.95" customHeight="1">
      <c r="A366" s="12"/>
      <c r="B366" s="17"/>
      <c r="C366" s="101"/>
      <c r="D366" s="9"/>
      <c r="E366" s="76"/>
      <c r="F366" s="14"/>
    </row>
    <row r="367" spans="1:6" s="32" customFormat="1" ht="12.95" customHeight="1">
      <c r="A367" s="12"/>
      <c r="B367" s="303" t="s">
        <v>953</v>
      </c>
      <c r="C367" s="101"/>
      <c r="D367" s="9"/>
      <c r="E367" s="76"/>
      <c r="F367" s="395"/>
    </row>
    <row r="368" spans="1:6" s="32" customFormat="1" ht="12.95" customHeight="1">
      <c r="A368" s="12"/>
      <c r="B368" s="17"/>
      <c r="C368" s="101"/>
      <c r="D368" s="9"/>
      <c r="E368" s="76"/>
      <c r="F368" s="395"/>
    </row>
    <row r="369" spans="1:6" s="32" customFormat="1" ht="12.95" customHeight="1">
      <c r="A369" s="12"/>
      <c r="B369" s="17"/>
      <c r="C369" s="101"/>
      <c r="D369" s="9"/>
      <c r="E369" s="76"/>
      <c r="F369" s="395"/>
    </row>
    <row r="370" spans="1:6" s="32" customFormat="1" ht="12.95" customHeight="1">
      <c r="A370" s="12"/>
      <c r="B370" s="303" t="s">
        <v>952</v>
      </c>
      <c r="C370" s="101"/>
      <c r="D370" s="9"/>
      <c r="E370" s="76"/>
      <c r="F370" s="395"/>
    </row>
    <row r="371" spans="1:6" s="32" customFormat="1" ht="12.95" customHeight="1">
      <c r="A371" s="12"/>
      <c r="B371" s="17"/>
      <c r="C371" s="101"/>
      <c r="D371" s="9"/>
      <c r="E371" s="76"/>
      <c r="F371" s="395"/>
    </row>
    <row r="372" spans="1:6" s="32" customFormat="1" ht="12.95" customHeight="1">
      <c r="A372" s="12"/>
      <c r="B372" s="17"/>
      <c r="C372" s="101"/>
      <c r="D372" s="9"/>
      <c r="E372" s="76"/>
      <c r="F372" s="395"/>
    </row>
    <row r="373" spans="1:6" s="32" customFormat="1" ht="12.95" customHeight="1">
      <c r="A373" s="12"/>
      <c r="B373" s="303" t="s">
        <v>951</v>
      </c>
      <c r="C373" s="101"/>
      <c r="D373" s="9"/>
      <c r="E373" s="76"/>
      <c r="F373" s="395"/>
    </row>
    <row r="374" spans="1:6" s="32" customFormat="1" ht="12.95" customHeight="1">
      <c r="A374" s="12"/>
      <c r="B374" s="17"/>
      <c r="C374" s="101"/>
      <c r="D374" s="9"/>
      <c r="E374" s="76"/>
      <c r="F374" s="395"/>
    </row>
    <row r="375" spans="1:6" s="32" customFormat="1" ht="12.95" customHeight="1">
      <c r="A375" s="12"/>
      <c r="B375" s="17"/>
      <c r="C375" s="101"/>
      <c r="D375" s="9"/>
      <c r="E375" s="76"/>
      <c r="F375" s="14"/>
    </row>
    <row r="376" spans="1:6" s="32" customFormat="1" ht="12.95" customHeight="1">
      <c r="A376" s="283"/>
      <c r="B376" s="303" t="s">
        <v>938</v>
      </c>
      <c r="C376" s="106"/>
      <c r="D376" s="56"/>
      <c r="E376" s="85"/>
      <c r="F376" s="395"/>
    </row>
    <row r="377" spans="1:6" s="32" customFormat="1" ht="12.95" customHeight="1">
      <c r="A377" s="283"/>
      <c r="B377" s="303"/>
      <c r="C377" s="106"/>
      <c r="D377" s="56"/>
      <c r="E377" s="85"/>
      <c r="F377" s="395"/>
    </row>
    <row r="378" spans="1:6" s="32" customFormat="1" ht="12.95" customHeight="1">
      <c r="A378" s="283"/>
      <c r="B378" s="303"/>
      <c r="C378" s="106"/>
      <c r="D378" s="56"/>
      <c r="E378" s="85"/>
      <c r="F378" s="395"/>
    </row>
    <row r="379" spans="1:6" s="32" customFormat="1" ht="12.95" customHeight="1">
      <c r="A379" s="283"/>
      <c r="B379" s="303"/>
      <c r="C379" s="106"/>
      <c r="D379" s="56"/>
      <c r="E379" s="85"/>
      <c r="F379" s="395"/>
    </row>
    <row r="380" spans="1:6" s="32" customFormat="1" ht="12.95" customHeight="1">
      <c r="A380" s="283"/>
      <c r="B380" s="303"/>
      <c r="C380" s="106"/>
      <c r="D380" s="56"/>
      <c r="E380" s="85"/>
      <c r="F380" s="395"/>
    </row>
    <row r="381" spans="1:6" s="32" customFormat="1" ht="12.95" customHeight="1">
      <c r="A381" s="283"/>
      <c r="B381" s="303"/>
      <c r="C381" s="106"/>
      <c r="D381" s="56"/>
      <c r="E381" s="85"/>
      <c r="F381" s="395"/>
    </row>
    <row r="382" spans="1:6" s="32" customFormat="1" ht="12.95" customHeight="1">
      <c r="A382" s="283"/>
      <c r="B382" s="303"/>
      <c r="C382" s="106"/>
      <c r="D382" s="56"/>
      <c r="E382" s="85"/>
      <c r="F382" s="395"/>
    </row>
    <row r="383" spans="1:6" s="32" customFormat="1" ht="12.95" customHeight="1">
      <c r="A383" s="283"/>
      <c r="B383" s="303"/>
      <c r="C383" s="106"/>
      <c r="D383" s="56"/>
      <c r="E383" s="85"/>
      <c r="F383" s="395"/>
    </row>
    <row r="384" spans="1:6" s="32" customFormat="1" ht="12.95" customHeight="1">
      <c r="A384" s="283"/>
      <c r="B384" s="303"/>
      <c r="C384" s="106"/>
      <c r="D384" s="56"/>
      <c r="E384" s="85"/>
      <c r="F384" s="395"/>
    </row>
    <row r="385" spans="1:6" s="32" customFormat="1" ht="12.95" customHeight="1">
      <c r="A385" s="283"/>
      <c r="B385" s="303"/>
      <c r="C385" s="106"/>
      <c r="D385" s="56"/>
      <c r="E385" s="85"/>
      <c r="F385" s="395"/>
    </row>
    <row r="386" spans="1:6" s="32" customFormat="1" ht="12.95" customHeight="1">
      <c r="A386" s="283"/>
      <c r="B386" s="303"/>
      <c r="C386" s="106"/>
      <c r="D386" s="56"/>
      <c r="E386" s="85"/>
      <c r="F386" s="395"/>
    </row>
    <row r="387" spans="1:6" s="32" customFormat="1" ht="12.95" customHeight="1">
      <c r="A387" s="283"/>
      <c r="B387" s="303"/>
      <c r="C387" s="106"/>
      <c r="D387" s="56"/>
      <c r="E387" s="85"/>
      <c r="F387" s="395"/>
    </row>
    <row r="388" spans="1:6" s="32" customFormat="1" ht="12.95" customHeight="1">
      <c r="A388" s="12"/>
      <c r="B388" s="17"/>
      <c r="C388" s="101"/>
      <c r="D388" s="9"/>
      <c r="E388" s="76"/>
      <c r="F388" s="14"/>
    </row>
    <row r="389" spans="1:6" s="32" customFormat="1" ht="12.95" customHeight="1">
      <c r="A389" s="12"/>
      <c r="B389" s="17"/>
      <c r="C389" s="101"/>
      <c r="D389" s="9"/>
      <c r="E389" s="76"/>
      <c r="F389" s="14"/>
    </row>
    <row r="390" spans="1:6" s="32" customFormat="1" ht="12.95" customHeight="1">
      <c r="A390" s="12"/>
      <c r="B390" s="17"/>
      <c r="C390" s="101"/>
      <c r="D390" s="9"/>
      <c r="E390" s="76"/>
      <c r="F390" s="14"/>
    </row>
    <row r="391" spans="1:6" s="32" customFormat="1" ht="12.95" customHeight="1">
      <c r="A391" s="12"/>
      <c r="B391" s="17"/>
      <c r="C391" s="101"/>
      <c r="D391" s="9"/>
      <c r="E391" s="76"/>
      <c r="F391" s="14"/>
    </row>
    <row r="392" spans="1:6" s="32" customFormat="1" ht="12.95" customHeight="1">
      <c r="A392" s="12"/>
      <c r="B392" s="17"/>
      <c r="C392" s="101"/>
      <c r="D392" s="9"/>
      <c r="E392" s="76"/>
      <c r="F392" s="14"/>
    </row>
    <row r="393" spans="1:6" s="32" customFormat="1" ht="12.95" customHeight="1">
      <c r="A393" s="12"/>
      <c r="B393" s="17"/>
      <c r="C393" s="101"/>
      <c r="D393" s="9"/>
      <c r="E393" s="76"/>
      <c r="F393" s="14"/>
    </row>
    <row r="394" spans="1:6" s="32" customFormat="1" ht="12.95" customHeight="1">
      <c r="A394" s="12"/>
      <c r="B394" s="17"/>
      <c r="C394" s="101"/>
      <c r="D394" s="9"/>
      <c r="E394" s="76"/>
      <c r="F394" s="14"/>
    </row>
    <row r="395" spans="1:6" s="32" customFormat="1" ht="12.95" customHeight="1">
      <c r="A395" s="12"/>
      <c r="B395" s="17"/>
      <c r="C395" s="101"/>
      <c r="D395" s="9"/>
      <c r="E395" s="76"/>
      <c r="F395" s="14"/>
    </row>
    <row r="396" spans="1:6" s="32" customFormat="1" ht="12.95" customHeight="1">
      <c r="A396" s="12"/>
      <c r="B396" s="17"/>
      <c r="C396" s="101"/>
      <c r="D396" s="9"/>
      <c r="E396" s="76"/>
      <c r="F396" s="14"/>
    </row>
    <row r="397" spans="1:6" s="32" customFormat="1" ht="12.95" customHeight="1">
      <c r="A397" s="12"/>
      <c r="B397" s="17"/>
      <c r="C397" s="101"/>
      <c r="D397" s="9"/>
      <c r="E397" s="76"/>
      <c r="F397" s="14"/>
    </row>
    <row r="398" spans="1:6" s="32" customFormat="1" ht="12.95" customHeight="1">
      <c r="A398" s="12"/>
      <c r="B398" s="17"/>
      <c r="C398" s="101"/>
      <c r="D398" s="9"/>
      <c r="E398" s="76"/>
      <c r="F398" s="14"/>
    </row>
    <row r="399" spans="1:6" s="32" customFormat="1" ht="12.95" customHeight="1">
      <c r="A399" s="12"/>
      <c r="B399" s="17"/>
      <c r="C399" s="101"/>
      <c r="D399" s="9"/>
      <c r="E399" s="76"/>
      <c r="F399" s="14"/>
    </row>
    <row r="400" spans="1:6" s="32" customFormat="1" ht="12.95" customHeight="1">
      <c r="A400" s="12"/>
      <c r="B400" s="17"/>
      <c r="C400" s="101"/>
      <c r="D400" s="9"/>
      <c r="E400" s="76"/>
      <c r="F400" s="14"/>
    </row>
    <row r="401" spans="1:6" s="32" customFormat="1" ht="12.95" customHeight="1">
      <c r="A401" s="12"/>
      <c r="B401" s="17"/>
      <c r="C401" s="101"/>
      <c r="D401" s="9"/>
      <c r="E401" s="76"/>
      <c r="F401" s="14"/>
    </row>
    <row r="402" spans="1:6" s="32" customFormat="1" ht="12.95" customHeight="1">
      <c r="A402" s="12"/>
      <c r="B402" s="17"/>
      <c r="C402" s="101"/>
      <c r="D402" s="9"/>
      <c r="E402" s="76"/>
      <c r="F402" s="14"/>
    </row>
    <row r="403" spans="1:6" s="32" customFormat="1" ht="12.95" customHeight="1">
      <c r="A403" s="12"/>
      <c r="B403" s="17"/>
      <c r="C403" s="101"/>
      <c r="D403" s="9"/>
      <c r="E403" s="76"/>
      <c r="F403" s="14"/>
    </row>
    <row r="404" spans="1:6" s="32" customFormat="1" ht="12.95" customHeight="1">
      <c r="A404" s="12"/>
      <c r="B404" s="17"/>
      <c r="C404" s="101"/>
      <c r="D404" s="9"/>
      <c r="E404" s="76"/>
      <c r="F404" s="14"/>
    </row>
    <row r="405" spans="1:6" s="32" customFormat="1" ht="12.95" customHeight="1">
      <c r="A405" s="12"/>
      <c r="B405" s="17"/>
      <c r="C405" s="101"/>
      <c r="D405" s="9"/>
      <c r="E405" s="76"/>
      <c r="F405" s="14"/>
    </row>
    <row r="406" spans="1:6" s="32" customFormat="1" ht="12.95" customHeight="1">
      <c r="A406" s="12"/>
      <c r="B406" s="17"/>
      <c r="C406" s="101"/>
      <c r="D406" s="9"/>
      <c r="E406" s="76"/>
      <c r="F406" s="14"/>
    </row>
    <row r="407" spans="1:6" s="32" customFormat="1" ht="12.95" customHeight="1">
      <c r="A407" s="12"/>
      <c r="B407" s="17"/>
      <c r="C407" s="101"/>
      <c r="D407" s="9"/>
      <c r="E407" s="76"/>
      <c r="F407" s="14"/>
    </row>
    <row r="408" spans="1:6" s="32" customFormat="1" ht="12.95" customHeight="1">
      <c r="A408" s="12"/>
      <c r="B408" s="17"/>
      <c r="C408" s="101"/>
      <c r="D408" s="9"/>
      <c r="E408" s="76"/>
      <c r="F408" s="14"/>
    </row>
    <row r="409" spans="1:6" s="269" customFormat="1" ht="12.95" customHeight="1" thickBot="1">
      <c r="A409" s="275"/>
      <c r="B409" s="943" t="s">
        <v>392</v>
      </c>
      <c r="C409" s="944"/>
      <c r="D409" s="945"/>
      <c r="E409" s="451"/>
      <c r="F409" s="668"/>
    </row>
    <row r="410" spans="1:6" s="32" customFormat="1" ht="12.95" customHeight="1" thickTop="1">
      <c r="A410" s="293"/>
      <c r="B410" s="1009"/>
      <c r="C410" s="1010"/>
      <c r="D410" s="1011"/>
      <c r="E410" s="75"/>
      <c r="F410" s="26"/>
    </row>
    <row r="411" spans="1:6" s="32" customFormat="1" ht="12.95" customHeight="1">
      <c r="A411" s="286"/>
      <c r="B411" s="62"/>
      <c r="C411" s="99"/>
      <c r="D411" s="37"/>
      <c r="E411" s="80"/>
      <c r="F411" s="445"/>
    </row>
    <row r="412" spans="1:6" s="32" customFormat="1" ht="12.95" customHeight="1">
      <c r="A412" s="286"/>
      <c r="B412" s="62"/>
      <c r="C412" s="99"/>
      <c r="D412" s="37"/>
      <c r="E412" s="80"/>
      <c r="F412" s="445"/>
    </row>
    <row r="413" spans="1:6" s="32" customFormat="1" ht="12.95" customHeight="1">
      <c r="A413" s="297"/>
      <c r="B413" s="20"/>
      <c r="C413" s="86"/>
      <c r="D413" s="63"/>
      <c r="E413" s="86"/>
      <c r="F413" s="64"/>
    </row>
    <row r="414" spans="1:6" s="32" customFormat="1" ht="12.95" customHeight="1">
      <c r="A414" s="298" t="s">
        <v>0</v>
      </c>
      <c r="B414" s="25" t="s">
        <v>1</v>
      </c>
      <c r="C414" s="87" t="s">
        <v>2</v>
      </c>
      <c r="D414" s="647" t="s">
        <v>3</v>
      </c>
      <c r="E414" s="87" t="s">
        <v>4</v>
      </c>
      <c r="F414" s="65" t="s">
        <v>5</v>
      </c>
    </row>
    <row r="415" spans="1:6" s="32" customFormat="1" ht="12.95" customHeight="1">
      <c r="A415" s="12"/>
      <c r="B415" s="17"/>
      <c r="C415" s="101"/>
      <c r="D415" s="9"/>
      <c r="E415" s="76"/>
      <c r="F415" s="14"/>
    </row>
    <row r="416" spans="1:6" s="32" customFormat="1" ht="12.95" customHeight="1">
      <c r="A416" s="335"/>
      <c r="B416" s="165" t="s">
        <v>942</v>
      </c>
      <c r="C416" s="335"/>
      <c r="D416" s="335"/>
      <c r="E416" s="421"/>
      <c r="F416" s="541"/>
    </row>
    <row r="417" spans="1:6" s="32" customFormat="1" ht="12.95" customHeight="1">
      <c r="A417" s="335"/>
      <c r="B417" s="165"/>
      <c r="C417" s="335"/>
      <c r="D417" s="335"/>
      <c r="E417" s="421"/>
      <c r="F417" s="541"/>
    </row>
    <row r="418" spans="1:6" s="32" customFormat="1" ht="12.95" customHeight="1">
      <c r="A418" s="335"/>
      <c r="B418" s="165" t="s">
        <v>896</v>
      </c>
      <c r="C418" s="335"/>
      <c r="D418" s="335"/>
      <c r="E418" s="421"/>
      <c r="F418" s="541"/>
    </row>
    <row r="419" spans="1:6" s="32" customFormat="1" ht="12.95" customHeight="1">
      <c r="A419" s="335"/>
      <c r="B419" s="165"/>
      <c r="C419" s="335"/>
      <c r="D419" s="335"/>
      <c r="E419" s="421"/>
      <c r="F419" s="541"/>
    </row>
    <row r="420" spans="1:6" s="32" customFormat="1">
      <c r="A420" s="335"/>
      <c r="B420" s="165" t="s">
        <v>897</v>
      </c>
      <c r="C420" s="335"/>
      <c r="D420" s="335"/>
      <c r="E420" s="78"/>
      <c r="F420" s="542"/>
    </row>
    <row r="421" spans="1:6" s="32" customFormat="1" ht="38.25">
      <c r="A421" s="335"/>
      <c r="B421" s="165" t="s">
        <v>898</v>
      </c>
      <c r="C421" s="335"/>
      <c r="D421" s="335"/>
      <c r="E421" s="78"/>
      <c r="F421" s="542"/>
    </row>
    <row r="422" spans="1:6" s="32" customFormat="1" ht="12.95" customHeight="1">
      <c r="A422" s="335"/>
      <c r="B422" s="165"/>
      <c r="C422" s="335"/>
      <c r="D422" s="335"/>
      <c r="E422" s="78"/>
      <c r="F422" s="542"/>
    </row>
    <row r="423" spans="1:6" s="32" customFormat="1">
      <c r="A423" s="335"/>
      <c r="B423" s="165" t="s">
        <v>899</v>
      </c>
      <c r="C423" s="335"/>
      <c r="D423" s="335"/>
      <c r="E423" s="78"/>
      <c r="F423" s="542"/>
    </row>
    <row r="424" spans="1:6" s="32" customFormat="1" ht="12.95" customHeight="1">
      <c r="A424" s="335"/>
      <c r="B424" s="165"/>
      <c r="C424" s="335"/>
      <c r="D424" s="335"/>
      <c r="E424" s="78"/>
      <c r="F424" s="542"/>
    </row>
    <row r="425" spans="1:6" s="32" customFormat="1" ht="38.25">
      <c r="A425" s="335" t="s">
        <v>6</v>
      </c>
      <c r="B425" s="107" t="s">
        <v>900</v>
      </c>
      <c r="C425" s="335">
        <v>30</v>
      </c>
      <c r="D425" s="335" t="s">
        <v>134</v>
      </c>
      <c r="E425" s="78"/>
      <c r="F425" s="542"/>
    </row>
    <row r="426" spans="1:6" s="32" customFormat="1" ht="12.95" customHeight="1">
      <c r="A426" s="335"/>
      <c r="B426" s="165"/>
      <c r="C426" s="335"/>
      <c r="D426" s="335"/>
      <c r="E426" s="78"/>
      <c r="F426" s="542"/>
    </row>
    <row r="427" spans="1:6" s="32" customFormat="1" ht="12.95" customHeight="1">
      <c r="A427" s="335" t="s">
        <v>9</v>
      </c>
      <c r="B427" s="107" t="s">
        <v>901</v>
      </c>
      <c r="C427" s="335">
        <v>56</v>
      </c>
      <c r="D427" s="335" t="s">
        <v>134</v>
      </c>
      <c r="E427" s="78"/>
      <c r="F427" s="542"/>
    </row>
    <row r="428" spans="1:6" s="32" customFormat="1" ht="12.95" customHeight="1">
      <c r="A428" s="335"/>
      <c r="B428" s="107"/>
      <c r="C428" s="335" t="s">
        <v>902</v>
      </c>
      <c r="D428" s="335"/>
      <c r="E428" s="78"/>
      <c r="F428" s="542"/>
    </row>
    <row r="429" spans="1:6" s="32" customFormat="1" ht="25.5">
      <c r="A429" s="335" t="s">
        <v>10</v>
      </c>
      <c r="B429" s="107" t="s">
        <v>903</v>
      </c>
      <c r="C429" s="335">
        <v>12</v>
      </c>
      <c r="D429" s="335" t="s">
        <v>134</v>
      </c>
      <c r="E429" s="78"/>
      <c r="F429" s="542"/>
    </row>
    <row r="430" spans="1:6" s="32" customFormat="1" ht="12.95" customHeight="1">
      <c r="A430" s="335"/>
      <c r="B430" s="107"/>
      <c r="C430" s="335"/>
      <c r="D430" s="335"/>
      <c r="E430" s="78"/>
      <c r="F430" s="542"/>
    </row>
    <row r="431" spans="1:6" s="32" customFormat="1">
      <c r="A431" s="335" t="s">
        <v>11</v>
      </c>
      <c r="B431" s="107" t="s">
        <v>904</v>
      </c>
      <c r="C431" s="335">
        <v>52</v>
      </c>
      <c r="D431" s="335" t="s">
        <v>134</v>
      </c>
      <c r="E431" s="78"/>
      <c r="F431" s="542"/>
    </row>
    <row r="432" spans="1:6" s="32" customFormat="1" ht="12.95" customHeight="1">
      <c r="A432" s="335"/>
      <c r="B432" s="107"/>
      <c r="C432" s="335"/>
      <c r="D432" s="335"/>
      <c r="E432" s="78"/>
      <c r="F432" s="542"/>
    </row>
    <row r="433" spans="1:6" s="32" customFormat="1" ht="12.95" customHeight="1">
      <c r="A433" s="335" t="s">
        <v>12</v>
      </c>
      <c r="B433" s="107" t="s">
        <v>905</v>
      </c>
      <c r="C433" s="335">
        <f>C427</f>
        <v>56</v>
      </c>
      <c r="D433" s="335" t="s">
        <v>134</v>
      </c>
      <c r="E433" s="78"/>
      <c r="F433" s="542"/>
    </row>
    <row r="434" spans="1:6" s="32" customFormat="1" ht="12.95" customHeight="1">
      <c r="A434" s="335"/>
      <c r="B434" s="107"/>
      <c r="C434" s="335"/>
      <c r="D434" s="335"/>
      <c r="E434" s="78"/>
      <c r="F434" s="542"/>
    </row>
    <row r="435" spans="1:6" s="32" customFormat="1">
      <c r="A435" s="335" t="s">
        <v>13</v>
      </c>
      <c r="B435" s="107" t="s">
        <v>906</v>
      </c>
      <c r="C435" s="335">
        <v>74</v>
      </c>
      <c r="D435" s="335" t="s">
        <v>134</v>
      </c>
      <c r="E435" s="78"/>
      <c r="F435" s="542"/>
    </row>
    <row r="436" spans="1:6" s="32" customFormat="1" ht="12.95" customHeight="1">
      <c r="A436" s="335"/>
      <c r="B436" s="107"/>
      <c r="C436" s="335"/>
      <c r="D436" s="335"/>
      <c r="E436" s="78"/>
      <c r="F436" s="542"/>
    </row>
    <row r="437" spans="1:6" s="32" customFormat="1" ht="12.95" customHeight="1">
      <c r="A437" s="335"/>
      <c r="B437" s="165" t="s">
        <v>907</v>
      </c>
      <c r="C437" s="335"/>
      <c r="D437" s="335"/>
      <c r="E437" s="78"/>
      <c r="F437" s="542"/>
    </row>
    <row r="438" spans="1:6" s="32" customFormat="1" ht="12.95" customHeight="1">
      <c r="A438" s="335"/>
      <c r="B438" s="165"/>
      <c r="C438" s="335"/>
      <c r="D438" s="335"/>
      <c r="E438" s="78"/>
      <c r="F438" s="542"/>
    </row>
    <row r="439" spans="1:6" s="32" customFormat="1" ht="38.25">
      <c r="A439" s="335" t="s">
        <v>14</v>
      </c>
      <c r="B439" s="107" t="s">
        <v>908</v>
      </c>
      <c r="C439" s="335">
        <v>52</v>
      </c>
      <c r="D439" s="335" t="s">
        <v>121</v>
      </c>
      <c r="E439" s="78"/>
      <c r="F439" s="542"/>
    </row>
    <row r="440" spans="1:6" s="32" customFormat="1" ht="12.95" customHeight="1">
      <c r="A440" s="335"/>
      <c r="B440" s="168"/>
      <c r="C440" s="335"/>
      <c r="D440" s="335"/>
      <c r="E440" s="78"/>
      <c r="F440" s="542"/>
    </row>
    <row r="441" spans="1:6" s="32" customFormat="1" ht="12.95" customHeight="1">
      <c r="A441" s="336"/>
      <c r="B441" s="165" t="s">
        <v>909</v>
      </c>
      <c r="C441" s="335"/>
      <c r="D441" s="166"/>
      <c r="E441" s="696"/>
      <c r="F441" s="667"/>
    </row>
    <row r="442" spans="1:6" s="32" customFormat="1" ht="12.95" customHeight="1">
      <c r="A442" s="336"/>
      <c r="B442" s="168"/>
      <c r="C442" s="335"/>
      <c r="D442" s="166"/>
      <c r="E442" s="696"/>
      <c r="F442" s="667"/>
    </row>
    <row r="443" spans="1:6" s="32" customFormat="1" ht="63.75">
      <c r="A443" s="335" t="s">
        <v>15</v>
      </c>
      <c r="B443" s="107" t="s">
        <v>910</v>
      </c>
      <c r="C443" s="335">
        <v>24</v>
      </c>
      <c r="D443" s="335" t="s">
        <v>134</v>
      </c>
      <c r="E443" s="78"/>
      <c r="F443" s="542"/>
    </row>
    <row r="444" spans="1:6" s="32" customFormat="1" ht="12.95" customHeight="1">
      <c r="A444" s="335"/>
      <c r="B444" s="107"/>
      <c r="C444" s="335"/>
      <c r="D444" s="166"/>
      <c r="E444" s="696"/>
      <c r="F444" s="667"/>
    </row>
    <row r="445" spans="1:6" s="32" customFormat="1" ht="38.25">
      <c r="A445" s="543" t="s">
        <v>17</v>
      </c>
      <c r="B445" s="544" t="s">
        <v>911</v>
      </c>
      <c r="C445" s="335">
        <v>14</v>
      </c>
      <c r="D445" s="335" t="s">
        <v>134</v>
      </c>
      <c r="E445" s="78"/>
      <c r="F445" s="542"/>
    </row>
    <row r="446" spans="1:6" s="32" customFormat="1" ht="12.95" customHeight="1">
      <c r="A446" s="335"/>
      <c r="B446" s="107"/>
      <c r="C446" s="335"/>
      <c r="D446" s="166"/>
      <c r="E446" s="696"/>
      <c r="F446" s="667"/>
    </row>
    <row r="447" spans="1:6" s="32" customFormat="1" ht="25.5">
      <c r="A447" s="543" t="s">
        <v>18</v>
      </c>
      <c r="B447" s="545" t="s">
        <v>912</v>
      </c>
      <c r="C447" s="546">
        <v>8</v>
      </c>
      <c r="D447" s="337" t="s">
        <v>90</v>
      </c>
      <c r="E447" s="697"/>
      <c r="F447" s="14"/>
    </row>
    <row r="448" spans="1:6" s="32" customFormat="1" ht="12.95" customHeight="1">
      <c r="A448" s="543"/>
      <c r="B448" s="545"/>
      <c r="C448" s="546"/>
      <c r="D448" s="337"/>
      <c r="E448" s="697"/>
      <c r="F448" s="14"/>
    </row>
    <row r="449" spans="1:6" s="32" customFormat="1">
      <c r="A449" s="543" t="s">
        <v>19</v>
      </c>
      <c r="B449" s="545" t="s">
        <v>914</v>
      </c>
      <c r="C449" s="546">
        <v>8</v>
      </c>
      <c r="D449" s="337" t="s">
        <v>90</v>
      </c>
      <c r="E449" s="697"/>
      <c r="F449" s="14"/>
    </row>
    <row r="450" spans="1:6" s="32" customFormat="1" ht="12.95" customHeight="1">
      <c r="A450" s="335"/>
      <c r="B450" s="168"/>
      <c r="C450" s="335"/>
      <c r="D450" s="335"/>
      <c r="E450" s="78"/>
      <c r="F450" s="542"/>
    </row>
    <row r="451" spans="1:6" s="32" customFormat="1">
      <c r="A451" s="362"/>
      <c r="B451" s="1012" t="s">
        <v>924</v>
      </c>
      <c r="C451" s="1013"/>
      <c r="D451" s="1014"/>
      <c r="E451" s="698"/>
      <c r="F451" s="699"/>
    </row>
    <row r="452" spans="1:6" s="32" customFormat="1" ht="12.95" customHeight="1">
      <c r="A452" s="286"/>
      <c r="B452" s="62"/>
      <c r="C452" s="99"/>
      <c r="D452" s="37"/>
      <c r="E452" s="80"/>
      <c r="F452" s="445"/>
    </row>
    <row r="453" spans="1:6" s="32" customFormat="1" ht="12.95" customHeight="1">
      <c r="A453" s="286"/>
      <c r="B453" s="62"/>
      <c r="C453" s="99"/>
      <c r="D453" s="37"/>
      <c r="E453" s="80"/>
      <c r="F453" s="445"/>
    </row>
    <row r="454" spans="1:6" s="32" customFormat="1" ht="12.95" customHeight="1">
      <c r="A454" s="297"/>
      <c r="B454" s="20"/>
      <c r="C454" s="86"/>
      <c r="D454" s="63"/>
      <c r="E454" s="86"/>
      <c r="F454" s="64"/>
    </row>
    <row r="455" spans="1:6" s="32" customFormat="1">
      <c r="A455" s="298" t="s">
        <v>0</v>
      </c>
      <c r="B455" s="25" t="s">
        <v>1</v>
      </c>
      <c r="C455" s="87" t="s">
        <v>2</v>
      </c>
      <c r="D455" s="647" t="s">
        <v>3</v>
      </c>
      <c r="E455" s="87" t="s">
        <v>4</v>
      </c>
      <c r="F455" s="65" t="s">
        <v>5</v>
      </c>
    </row>
    <row r="456" spans="1:6" s="32" customFormat="1" ht="12.95" customHeight="1">
      <c r="A456" s="299"/>
      <c r="B456" s="16"/>
      <c r="C456" s="88"/>
      <c r="D456" s="66"/>
      <c r="E456" s="88"/>
      <c r="F456" s="436"/>
    </row>
    <row r="457" spans="1:6" s="32" customFormat="1" ht="12.95" customHeight="1">
      <c r="A457" s="299"/>
      <c r="B457" s="16" t="s">
        <v>895</v>
      </c>
      <c r="C457" s="88"/>
      <c r="D457" s="66"/>
      <c r="E457" s="88"/>
      <c r="F457" s="436"/>
    </row>
    <row r="458" spans="1:6" s="32" customFormat="1" ht="12.95" customHeight="1">
      <c r="A458" s="299"/>
      <c r="B458" s="16"/>
      <c r="C458" s="88"/>
      <c r="D458" s="66"/>
      <c r="E458" s="88"/>
      <c r="F458" s="436"/>
    </row>
    <row r="459" spans="1:6" s="32" customFormat="1">
      <c r="A459" s="12"/>
      <c r="B459" s="16" t="s">
        <v>62</v>
      </c>
      <c r="C459" s="76"/>
      <c r="D459" s="9"/>
      <c r="E459" s="76"/>
      <c r="F459" s="14"/>
    </row>
    <row r="460" spans="1:6" s="32" customFormat="1" ht="12.95" customHeight="1">
      <c r="A460" s="12"/>
      <c r="B460" s="16"/>
      <c r="C460" s="76"/>
      <c r="D460" s="9"/>
      <c r="E460" s="76"/>
      <c r="F460" s="14"/>
    </row>
    <row r="461" spans="1:6" s="32" customFormat="1">
      <c r="A461" s="12"/>
      <c r="B461" s="40" t="s">
        <v>252</v>
      </c>
      <c r="C461" s="191"/>
      <c r="D461" s="211"/>
      <c r="E461" s="141"/>
      <c r="F461" s="394"/>
    </row>
    <row r="462" spans="1:6" s="32" customFormat="1" ht="12.95" customHeight="1">
      <c r="A462" s="12"/>
      <c r="B462" s="41"/>
      <c r="C462" s="191"/>
      <c r="D462" s="211"/>
      <c r="E462" s="141"/>
      <c r="F462" s="394"/>
    </row>
    <row r="463" spans="1:6" s="32" customFormat="1" ht="25.5">
      <c r="A463" s="12"/>
      <c r="B463" s="10" t="s">
        <v>71</v>
      </c>
      <c r="C463" s="191"/>
      <c r="D463" s="211"/>
      <c r="E463" s="141"/>
      <c r="F463" s="394"/>
    </row>
    <row r="464" spans="1:6" s="32" customFormat="1" ht="12.95" customHeight="1">
      <c r="A464" s="12"/>
      <c r="B464" s="41"/>
      <c r="C464" s="191"/>
      <c r="D464" s="211"/>
      <c r="E464" s="141"/>
      <c r="F464" s="394"/>
    </row>
    <row r="465" spans="1:6" s="32" customFormat="1" ht="12.95" customHeight="1">
      <c r="A465" s="12" t="s">
        <v>6</v>
      </c>
      <c r="B465" s="41" t="s">
        <v>423</v>
      </c>
      <c r="C465" s="191">
        <f>C58</f>
        <v>1139.5</v>
      </c>
      <c r="D465" s="211" t="s">
        <v>22</v>
      </c>
      <c r="E465" s="141"/>
      <c r="F465" s="394"/>
    </row>
    <row r="466" spans="1:6" s="32" customFormat="1" ht="12.95" customHeight="1">
      <c r="A466" s="12"/>
      <c r="B466" s="41"/>
      <c r="C466" s="191"/>
      <c r="D466" s="211"/>
      <c r="E466" s="141"/>
      <c r="F466" s="394"/>
    </row>
    <row r="467" spans="1:6" s="182" customFormat="1" ht="51">
      <c r="A467" s="482"/>
      <c r="B467" s="40" t="s">
        <v>259</v>
      </c>
      <c r="C467" s="191"/>
      <c r="D467" s="211"/>
      <c r="E467" s="141"/>
      <c r="F467" s="669"/>
    </row>
    <row r="468" spans="1:6" s="182" customFormat="1">
      <c r="A468" s="482"/>
      <c r="B468" s="41"/>
      <c r="C468" s="191"/>
      <c r="D468" s="211"/>
      <c r="E468" s="141"/>
      <c r="F468" s="669"/>
    </row>
    <row r="469" spans="1:6" s="182" customFormat="1">
      <c r="A469" s="482" t="s">
        <v>9</v>
      </c>
      <c r="B469" s="41" t="s">
        <v>933</v>
      </c>
      <c r="C469" s="191">
        <v>347</v>
      </c>
      <c r="D469" s="211" t="s">
        <v>22</v>
      </c>
      <c r="E469" s="141"/>
      <c r="F469" s="669"/>
    </row>
    <row r="470" spans="1:6" s="32" customFormat="1" ht="12.95" customHeight="1">
      <c r="A470" s="12"/>
      <c r="B470" s="41"/>
      <c r="C470" s="191"/>
      <c r="D470" s="211"/>
      <c r="E470" s="141"/>
      <c r="F470" s="394"/>
    </row>
    <row r="471" spans="1:6" s="32" customFormat="1" ht="12.95" customHeight="1">
      <c r="A471" s="12"/>
      <c r="B471" s="40" t="s">
        <v>253</v>
      </c>
      <c r="C471" s="191"/>
      <c r="D471" s="211"/>
      <c r="E471" s="141"/>
      <c r="F471" s="394"/>
    </row>
    <row r="472" spans="1:6" s="32" customFormat="1" ht="12.95" customHeight="1">
      <c r="A472" s="12"/>
      <c r="B472" s="40"/>
      <c r="C472" s="191"/>
      <c r="D472" s="211"/>
      <c r="E472" s="141"/>
      <c r="F472" s="394"/>
    </row>
    <row r="473" spans="1:6" s="32" customFormat="1" ht="12.95" customHeight="1">
      <c r="A473" s="12"/>
      <c r="B473" s="40" t="s">
        <v>254</v>
      </c>
      <c r="C473" s="191"/>
      <c r="D473" s="211"/>
      <c r="E473" s="141"/>
      <c r="F473" s="394"/>
    </row>
    <row r="474" spans="1:6" s="32" customFormat="1" ht="12.95" customHeight="1">
      <c r="A474" s="12"/>
      <c r="B474" s="41"/>
      <c r="C474" s="191"/>
      <c r="D474" s="211"/>
      <c r="E474" s="141"/>
      <c r="F474" s="394"/>
    </row>
    <row r="475" spans="1:6" s="32" customFormat="1" ht="12.95" customHeight="1">
      <c r="A475" s="12" t="s">
        <v>10</v>
      </c>
      <c r="B475" s="41" t="s">
        <v>937</v>
      </c>
      <c r="C475" s="191">
        <f>C465+C469</f>
        <v>1486.5</v>
      </c>
      <c r="D475" s="211" t="s">
        <v>22</v>
      </c>
      <c r="E475" s="141"/>
      <c r="F475" s="394"/>
    </row>
    <row r="476" spans="1:6" s="32" customFormat="1" ht="12.95" customHeight="1">
      <c r="A476" s="12"/>
      <c r="B476" s="41"/>
      <c r="C476" s="191"/>
      <c r="D476" s="211"/>
      <c r="E476" s="141"/>
      <c r="F476" s="394"/>
    </row>
    <row r="477" spans="1:6" s="32" customFormat="1">
      <c r="A477" s="12"/>
      <c r="B477" s="40" t="s">
        <v>89</v>
      </c>
      <c r="C477" s="191"/>
      <c r="D477" s="211"/>
      <c r="E477" s="141"/>
      <c r="F477" s="394"/>
    </row>
    <row r="478" spans="1:6" s="32" customFormat="1" ht="12.95" customHeight="1">
      <c r="A478" s="12"/>
      <c r="B478" s="41"/>
      <c r="C478" s="191"/>
      <c r="D478" s="211"/>
      <c r="E478" s="141"/>
      <c r="F478" s="394"/>
    </row>
    <row r="479" spans="1:6" s="32" customFormat="1" ht="12.95" customHeight="1">
      <c r="A479" s="12"/>
      <c r="B479" s="40" t="s">
        <v>255</v>
      </c>
      <c r="C479" s="191"/>
      <c r="D479" s="211"/>
      <c r="E479" s="141"/>
      <c r="F479" s="394"/>
    </row>
    <row r="480" spans="1:6" s="32" customFormat="1" ht="12.95" customHeight="1">
      <c r="A480" s="12"/>
      <c r="B480" s="41"/>
      <c r="C480" s="191"/>
      <c r="D480" s="211"/>
      <c r="E480" s="141"/>
      <c r="F480" s="394"/>
    </row>
    <row r="481" spans="1:6" s="32" customFormat="1">
      <c r="A481" s="12"/>
      <c r="B481" s="40" t="s">
        <v>256</v>
      </c>
      <c r="C481" s="191"/>
      <c r="D481" s="211"/>
      <c r="E481" s="141"/>
      <c r="F481" s="394"/>
    </row>
    <row r="482" spans="1:6" s="32" customFormat="1" ht="12.95" customHeight="1">
      <c r="A482" s="12"/>
      <c r="B482" s="41"/>
      <c r="C482" s="191"/>
      <c r="D482" s="211"/>
      <c r="E482" s="141"/>
      <c r="F482" s="394"/>
    </row>
    <row r="483" spans="1:6" s="32" customFormat="1" ht="12.95" customHeight="1">
      <c r="A483" s="12" t="s">
        <v>11</v>
      </c>
      <c r="B483" s="41" t="s">
        <v>397</v>
      </c>
      <c r="C483" s="191">
        <v>3180</v>
      </c>
      <c r="D483" s="211" t="s">
        <v>22</v>
      </c>
      <c r="E483" s="141"/>
      <c r="F483" s="394"/>
    </row>
    <row r="484" spans="1:6" s="32" customFormat="1" ht="12.95" customHeight="1">
      <c r="A484" s="12"/>
      <c r="B484" s="41"/>
      <c r="C484" s="191"/>
      <c r="D484" s="211"/>
      <c r="E484" s="141"/>
      <c r="F484" s="394"/>
    </row>
    <row r="485" spans="1:6" s="32" customFormat="1" ht="12.95" customHeight="1">
      <c r="A485" s="12"/>
      <c r="B485" s="40" t="s">
        <v>424</v>
      </c>
      <c r="C485" s="191"/>
      <c r="D485" s="211"/>
      <c r="E485" s="141"/>
      <c r="F485" s="394"/>
    </row>
    <row r="486" spans="1:6" s="32" customFormat="1" ht="12.95" customHeight="1">
      <c r="A486" s="12"/>
      <c r="B486" s="41"/>
      <c r="C486" s="191"/>
      <c r="D486" s="211"/>
      <c r="E486" s="141"/>
      <c r="F486" s="394"/>
    </row>
    <row r="487" spans="1:6" s="32" customFormat="1" ht="76.5">
      <c r="A487" s="211"/>
      <c r="B487" s="10" t="s">
        <v>396</v>
      </c>
      <c r="C487" s="236"/>
      <c r="D487" s="61"/>
      <c r="E487" s="670"/>
      <c r="F487" s="446"/>
    </row>
    <row r="488" spans="1:6" s="32" customFormat="1" ht="12.95" customHeight="1">
      <c r="A488" s="211"/>
      <c r="B488" s="11"/>
      <c r="C488" s="237"/>
      <c r="D488" s="238"/>
      <c r="E488" s="483"/>
      <c r="F488" s="689"/>
    </row>
    <row r="489" spans="1:6" s="32" customFormat="1">
      <c r="A489" s="211" t="s">
        <v>12</v>
      </c>
      <c r="B489" s="11" t="s">
        <v>878</v>
      </c>
      <c r="C489" s="237" t="s">
        <v>434</v>
      </c>
      <c r="D489" s="238" t="s">
        <v>121</v>
      </c>
      <c r="E489" s="483"/>
      <c r="F489" s="520"/>
    </row>
    <row r="490" spans="1:6" s="32" customFormat="1" ht="12.95" customHeight="1">
      <c r="A490" s="211"/>
      <c r="B490" s="11"/>
      <c r="C490" s="237"/>
      <c r="D490" s="238"/>
      <c r="E490" s="483"/>
      <c r="F490" s="520"/>
    </row>
    <row r="491" spans="1:6" s="32" customFormat="1">
      <c r="A491" s="211" t="s">
        <v>13</v>
      </c>
      <c r="B491" s="11" t="s">
        <v>389</v>
      </c>
      <c r="C491" s="237" t="s">
        <v>958</v>
      </c>
      <c r="D491" s="238" t="s">
        <v>134</v>
      </c>
      <c r="E491" s="483"/>
      <c r="F491" s="520"/>
    </row>
    <row r="492" spans="1:6" s="32" customFormat="1">
      <c r="A492" s="211"/>
      <c r="B492" s="11"/>
      <c r="C492" s="237"/>
      <c r="D492" s="238"/>
      <c r="E492" s="483"/>
      <c r="F492" s="520"/>
    </row>
    <row r="493" spans="1:6" s="32" customFormat="1">
      <c r="A493" s="211"/>
      <c r="B493" s="11"/>
      <c r="C493" s="237"/>
      <c r="D493" s="238"/>
      <c r="E493" s="483"/>
      <c r="F493" s="520"/>
    </row>
    <row r="494" spans="1:6" s="32" customFormat="1">
      <c r="A494" s="211"/>
      <c r="B494" s="11"/>
      <c r="C494" s="237"/>
      <c r="D494" s="238"/>
      <c r="E494" s="483"/>
      <c r="F494" s="520"/>
    </row>
    <row r="495" spans="1:6" s="32" customFormat="1">
      <c r="A495" s="211"/>
      <c r="B495" s="11"/>
      <c r="C495" s="237"/>
      <c r="D495" s="238"/>
      <c r="E495" s="483"/>
      <c r="F495" s="520"/>
    </row>
    <row r="496" spans="1:6" ht="13.5" thickBot="1">
      <c r="A496" s="202"/>
      <c r="B496" s="916" t="s">
        <v>127</v>
      </c>
      <c r="C496" s="917"/>
      <c r="D496" s="918"/>
      <c r="E496" s="679"/>
      <c r="F496" s="690"/>
    </row>
    <row r="497" spans="1:6" ht="12.95" customHeight="1" thickTop="1">
      <c r="A497" s="547"/>
      <c r="B497" s="902"/>
      <c r="C497" s="903"/>
      <c r="D497" s="904"/>
      <c r="E497" s="230"/>
      <c r="F497" s="531"/>
    </row>
    <row r="498" spans="1:6" s="32" customFormat="1">
      <c r="A498" s="499"/>
      <c r="B498" s="215"/>
      <c r="C498" s="532"/>
      <c r="D498" s="207"/>
      <c r="E498" s="486"/>
      <c r="F498" s="533"/>
    </row>
    <row r="499" spans="1:6" s="32" customFormat="1" ht="12.95" customHeight="1">
      <c r="A499" s="499"/>
      <c r="B499" s="215"/>
      <c r="C499" s="485"/>
      <c r="D499" s="207"/>
      <c r="E499" s="486"/>
      <c r="F499" s="533"/>
    </row>
    <row r="500" spans="1:6" s="32" customFormat="1">
      <c r="A500" s="297"/>
      <c r="B500" s="20"/>
      <c r="C500" s="86"/>
      <c r="D500" s="63"/>
      <c r="E500" s="86"/>
      <c r="F500" s="64"/>
    </row>
    <row r="501" spans="1:6" s="32" customFormat="1" ht="12.95" customHeight="1">
      <c r="A501" s="298" t="s">
        <v>0</v>
      </c>
      <c r="B501" s="25" t="s">
        <v>1</v>
      </c>
      <c r="C501" s="87" t="s">
        <v>2</v>
      </c>
      <c r="D501" s="647" t="s">
        <v>3</v>
      </c>
      <c r="E501" s="87" t="s">
        <v>4</v>
      </c>
      <c r="F501" s="65" t="s">
        <v>5</v>
      </c>
    </row>
    <row r="502" spans="1:6" s="32" customFormat="1">
      <c r="A502" s="12"/>
      <c r="B502" s="1" t="s">
        <v>426</v>
      </c>
      <c r="C502" s="191"/>
      <c r="D502" s="211"/>
      <c r="E502" s="141"/>
      <c r="F502" s="394"/>
    </row>
    <row r="503" spans="1:6" s="32" customFormat="1" ht="51" customHeight="1">
      <c r="A503" s="211"/>
      <c r="B503" s="1" t="s">
        <v>893</v>
      </c>
      <c r="C503" s="191"/>
      <c r="D503" s="192"/>
      <c r="E503" s="457"/>
      <c r="F503" s="534"/>
    </row>
    <row r="504" spans="1:6" s="32" customFormat="1">
      <c r="A504" s="211"/>
      <c r="B504" s="1"/>
      <c r="C504" s="191"/>
      <c r="D504" s="192"/>
      <c r="E504" s="457"/>
      <c r="F504" s="534"/>
    </row>
    <row r="505" spans="1:6" s="32" customFormat="1">
      <c r="A505" s="211" t="s">
        <v>6</v>
      </c>
      <c r="B505" s="4" t="s">
        <v>892</v>
      </c>
      <c r="C505" s="191">
        <v>255</v>
      </c>
      <c r="D505" s="192" t="s">
        <v>22</v>
      </c>
      <c r="E505" s="457"/>
      <c r="F505" s="534"/>
    </row>
    <row r="506" spans="1:6" s="32" customFormat="1">
      <c r="A506" s="211"/>
      <c r="B506" s="4"/>
      <c r="C506" s="191"/>
      <c r="D506" s="192"/>
      <c r="E506" s="457"/>
      <c r="F506" s="534"/>
    </row>
    <row r="507" spans="1:6" s="32" customFormat="1" ht="12.95" customHeight="1">
      <c r="A507" s="211" t="s">
        <v>9</v>
      </c>
      <c r="B507" s="4" t="s">
        <v>257</v>
      </c>
      <c r="C507" s="235">
        <v>228</v>
      </c>
      <c r="D507" s="192" t="s">
        <v>40</v>
      </c>
      <c r="E507" s="457"/>
      <c r="F507" s="534"/>
    </row>
    <row r="508" spans="1:6" s="32" customFormat="1" ht="12.95" customHeight="1">
      <c r="A508" s="211"/>
      <c r="B508" s="4"/>
      <c r="C508" s="235"/>
      <c r="D508" s="192"/>
      <c r="E508" s="457"/>
      <c r="F508" s="534"/>
    </row>
    <row r="509" spans="1:6" s="32" customFormat="1" ht="25.5">
      <c r="A509" s="211"/>
      <c r="B509" s="1" t="s">
        <v>400</v>
      </c>
      <c r="C509" s="191"/>
      <c r="D509" s="192"/>
      <c r="E509" s="457"/>
      <c r="F509" s="534"/>
    </row>
    <row r="510" spans="1:6" s="32" customFormat="1" ht="12.95" customHeight="1">
      <c r="A510" s="211"/>
      <c r="B510" s="1"/>
      <c r="C510" s="191"/>
      <c r="D510" s="192"/>
      <c r="E510" s="457"/>
      <c r="F510" s="534"/>
    </row>
    <row r="511" spans="1:6" s="32" customFormat="1" ht="12.95" customHeight="1">
      <c r="A511" s="211" t="s">
        <v>10</v>
      </c>
      <c r="B511" s="4" t="s">
        <v>398</v>
      </c>
      <c r="C511" s="191">
        <v>150</v>
      </c>
      <c r="D511" s="192" t="s">
        <v>22</v>
      </c>
      <c r="E511" s="457"/>
      <c r="F511" s="534"/>
    </row>
    <row r="512" spans="1:6" s="32" customFormat="1" ht="12.95" customHeight="1">
      <c r="A512" s="211"/>
      <c r="B512" s="4"/>
      <c r="C512" s="191"/>
      <c r="D512" s="192"/>
      <c r="E512" s="457"/>
      <c r="F512" s="534"/>
    </row>
    <row r="513" spans="1:6" s="32" customFormat="1" ht="12.95" customHeight="1">
      <c r="A513" s="211" t="s">
        <v>11</v>
      </c>
      <c r="B513" s="4" t="s">
        <v>257</v>
      </c>
      <c r="C513" s="235">
        <v>136</v>
      </c>
      <c r="D513" s="192" t="s">
        <v>40</v>
      </c>
      <c r="E513" s="457"/>
      <c r="F513" s="534"/>
    </row>
    <row r="514" spans="1:6" s="32" customFormat="1" ht="12.95" customHeight="1">
      <c r="A514" s="211"/>
      <c r="B514" s="4"/>
      <c r="C514" s="235"/>
      <c r="D514" s="192"/>
      <c r="E514" s="457"/>
      <c r="F514" s="534"/>
    </row>
    <row r="515" spans="1:6" s="32" customFormat="1" ht="12.95" customHeight="1">
      <c r="A515" s="211"/>
      <c r="B515" s="1" t="s">
        <v>435</v>
      </c>
      <c r="C515" s="235"/>
      <c r="D515" s="192"/>
      <c r="E515" s="457"/>
      <c r="F515" s="534"/>
    </row>
    <row r="516" spans="1:6" s="32" customFormat="1" ht="12.95" customHeight="1">
      <c r="A516" s="211"/>
      <c r="B516" s="4"/>
      <c r="C516" s="235"/>
      <c r="D516" s="192"/>
      <c r="E516" s="457"/>
      <c r="F516" s="534"/>
    </row>
    <row r="517" spans="1:6" s="32" customFormat="1" ht="12.95" customHeight="1">
      <c r="A517" s="211" t="s">
        <v>12</v>
      </c>
      <c r="B517" s="4" t="s">
        <v>436</v>
      </c>
      <c r="C517" s="235">
        <v>280</v>
      </c>
      <c r="D517" s="192" t="s">
        <v>121</v>
      </c>
      <c r="E517" s="457"/>
      <c r="F517" s="534"/>
    </row>
    <row r="518" spans="1:6" s="32" customFormat="1">
      <c r="A518" s="211"/>
      <c r="B518" s="4"/>
      <c r="C518" s="235"/>
      <c r="D518" s="192"/>
      <c r="E518" s="457"/>
      <c r="F518" s="534"/>
    </row>
    <row r="519" spans="1:6" ht="12.95" customHeight="1">
      <c r="A519" s="12"/>
      <c r="B519" s="40" t="s">
        <v>258</v>
      </c>
      <c r="C519" s="191"/>
      <c r="D519" s="211"/>
      <c r="E519" s="141"/>
      <c r="F519" s="394"/>
    </row>
    <row r="520" spans="1:6">
      <c r="A520" s="12"/>
      <c r="B520" s="41"/>
      <c r="C520" s="191"/>
      <c r="D520" s="211"/>
      <c r="E520" s="141"/>
      <c r="F520" s="394"/>
    </row>
    <row r="521" spans="1:6" ht="51">
      <c r="A521" s="12"/>
      <c r="B521" s="40" t="s">
        <v>259</v>
      </c>
      <c r="C521" s="191"/>
      <c r="D521" s="211"/>
      <c r="E521" s="141"/>
      <c r="F521" s="394"/>
    </row>
    <row r="522" spans="1:6" ht="12.95" customHeight="1">
      <c r="A522" s="12"/>
      <c r="B522" s="41"/>
      <c r="C522" s="191"/>
      <c r="D522" s="211"/>
      <c r="E522" s="141"/>
      <c r="F522" s="394"/>
    </row>
    <row r="523" spans="1:6" ht="12.95" customHeight="1">
      <c r="A523" s="12" t="s">
        <v>13</v>
      </c>
      <c r="B523" s="41" t="s">
        <v>260</v>
      </c>
      <c r="C523" s="191">
        <f>workings!B129+2*(workings!E129+workings!G129+workings!H129)</f>
        <v>8550.5</v>
      </c>
      <c r="D523" s="211" t="s">
        <v>22</v>
      </c>
      <c r="E523" s="141"/>
      <c r="F523" s="394"/>
    </row>
    <row r="524" spans="1:6" s="32" customFormat="1" ht="12.75" customHeight="1">
      <c r="A524" s="12"/>
      <c r="B524" s="41"/>
      <c r="C524" s="191"/>
      <c r="D524" s="211"/>
      <c r="E524" s="141"/>
      <c r="F524" s="394"/>
    </row>
    <row r="525" spans="1:6">
      <c r="A525" s="12" t="s">
        <v>14</v>
      </c>
      <c r="B525" s="41" t="s">
        <v>261</v>
      </c>
      <c r="C525" s="191">
        <v>898</v>
      </c>
      <c r="D525" s="211" t="s">
        <v>22</v>
      </c>
      <c r="E525" s="141"/>
      <c r="F525" s="394"/>
    </row>
    <row r="526" spans="1:6" ht="12.95" customHeight="1">
      <c r="A526" s="12"/>
      <c r="B526" s="41"/>
      <c r="C526" s="191"/>
      <c r="D526" s="211"/>
      <c r="E526" s="141"/>
      <c r="F526" s="394"/>
    </row>
    <row r="527" spans="1:6" ht="54" customHeight="1">
      <c r="A527" s="12"/>
      <c r="B527" s="40" t="s">
        <v>399</v>
      </c>
      <c r="C527" s="191"/>
      <c r="D527" s="211"/>
      <c r="E527" s="141"/>
      <c r="F527" s="394"/>
    </row>
    <row r="528" spans="1:6">
      <c r="A528" s="12"/>
      <c r="B528" s="41"/>
      <c r="C528" s="191"/>
      <c r="D528" s="211"/>
      <c r="E528" s="141"/>
      <c r="F528" s="394"/>
    </row>
    <row r="529" spans="1:6" ht="12.95" customHeight="1">
      <c r="A529" s="12" t="s">
        <v>15</v>
      </c>
      <c r="B529" s="41" t="s">
        <v>262</v>
      </c>
      <c r="C529" s="191">
        <f>C525</f>
        <v>898</v>
      </c>
      <c r="D529" s="211" t="s">
        <v>22</v>
      </c>
      <c r="E529" s="141"/>
      <c r="F529" s="394"/>
    </row>
    <row r="530" spans="1:6" s="32" customFormat="1">
      <c r="A530" s="12"/>
      <c r="B530" s="41"/>
      <c r="C530" s="191"/>
      <c r="D530" s="211"/>
      <c r="E530" s="141"/>
      <c r="F530" s="394"/>
    </row>
    <row r="531" spans="1:6" s="32" customFormat="1" ht="12.95" customHeight="1">
      <c r="A531" s="12"/>
      <c r="B531" s="40" t="s">
        <v>263</v>
      </c>
      <c r="C531" s="191"/>
      <c r="D531" s="211"/>
      <c r="E531" s="141"/>
      <c r="F531" s="394"/>
    </row>
    <row r="532" spans="1:6" s="32" customFormat="1" ht="12.95" customHeight="1">
      <c r="A532" s="12"/>
      <c r="B532" s="41"/>
      <c r="C532" s="191"/>
      <c r="D532" s="211"/>
      <c r="E532" s="141"/>
      <c r="F532" s="394"/>
    </row>
    <row r="533" spans="1:6" s="32" customFormat="1" ht="51">
      <c r="A533" s="12"/>
      <c r="B533" s="40" t="s">
        <v>264</v>
      </c>
      <c r="C533" s="191"/>
      <c r="D533" s="211"/>
      <c r="E533" s="141"/>
      <c r="F533" s="394"/>
    </row>
    <row r="534" spans="1:6" ht="12.95" customHeight="1">
      <c r="A534" s="12"/>
      <c r="B534" s="41"/>
      <c r="C534" s="191"/>
      <c r="D534" s="211"/>
      <c r="E534" s="141"/>
      <c r="F534" s="394"/>
    </row>
    <row r="535" spans="1:6">
      <c r="A535" s="12" t="s">
        <v>17</v>
      </c>
      <c r="B535" s="41" t="s">
        <v>265</v>
      </c>
      <c r="C535" s="191">
        <f>C523</f>
        <v>8550.5</v>
      </c>
      <c r="D535" s="211" t="s">
        <v>22</v>
      </c>
      <c r="E535" s="141"/>
      <c r="F535" s="394"/>
    </row>
    <row r="536" spans="1:6" ht="12.95" customHeight="1">
      <c r="A536" s="12"/>
      <c r="B536" s="41"/>
      <c r="C536" s="191"/>
      <c r="D536" s="211"/>
      <c r="E536" s="141"/>
      <c r="F536" s="394"/>
    </row>
    <row r="537" spans="1:6" ht="12.95" customHeight="1" thickBot="1">
      <c r="A537" s="275"/>
      <c r="B537" s="997" t="s">
        <v>126</v>
      </c>
      <c r="C537" s="998"/>
      <c r="D537" s="999"/>
      <c r="E537" s="691"/>
      <c r="F537" s="692"/>
    </row>
    <row r="538" spans="1:6" ht="13.5" thickTop="1">
      <c r="A538" s="293"/>
      <c r="B538" s="994"/>
      <c r="C538" s="995"/>
      <c r="D538" s="996"/>
      <c r="E538" s="505"/>
      <c r="F538" s="535"/>
    </row>
    <row r="539" spans="1:6" ht="12.95" customHeight="1">
      <c r="B539" s="152"/>
      <c r="C539" s="206"/>
      <c r="D539" s="499"/>
      <c r="E539" s="150"/>
      <c r="F539" s="536"/>
    </row>
    <row r="540" spans="1:6">
      <c r="B540" s="152"/>
      <c r="C540" s="208"/>
      <c r="D540" s="499"/>
      <c r="E540" s="150"/>
      <c r="F540" s="536"/>
    </row>
    <row r="541" spans="1:6" ht="12.95" customHeight="1">
      <c r="A541" s="297"/>
      <c r="B541" s="20"/>
      <c r="C541" s="86"/>
      <c r="D541" s="63"/>
      <c r="E541" s="86"/>
      <c r="F541" s="64"/>
    </row>
    <row r="542" spans="1:6">
      <c r="A542" s="298" t="s">
        <v>0</v>
      </c>
      <c r="B542" s="25" t="s">
        <v>1</v>
      </c>
      <c r="C542" s="87" t="s">
        <v>2</v>
      </c>
      <c r="D542" s="647" t="s">
        <v>3</v>
      </c>
      <c r="E542" s="87" t="s">
        <v>4</v>
      </c>
      <c r="F542" s="65" t="s">
        <v>5</v>
      </c>
    </row>
    <row r="543" spans="1:6" ht="12.95" customHeight="1">
      <c r="A543" s="12"/>
      <c r="B543" s="41"/>
      <c r="C543" s="191"/>
      <c r="D543" s="211"/>
      <c r="E543" s="141"/>
      <c r="F543" s="394"/>
    </row>
    <row r="544" spans="1:6" ht="12.95" customHeight="1">
      <c r="A544" s="12"/>
      <c r="B544" s="40" t="s">
        <v>48</v>
      </c>
      <c r="C544" s="191"/>
      <c r="D544" s="211"/>
      <c r="E544" s="141"/>
      <c r="F544" s="394"/>
    </row>
    <row r="545" spans="1:6" ht="12.95" customHeight="1">
      <c r="A545" s="12"/>
      <c r="B545" s="40"/>
      <c r="C545" s="191"/>
      <c r="D545" s="211"/>
      <c r="E545" s="141"/>
      <c r="F545" s="394"/>
    </row>
    <row r="546" spans="1:6" ht="38.25">
      <c r="A546" s="492"/>
      <c r="B546" s="16" t="s">
        <v>405</v>
      </c>
      <c r="C546" s="539"/>
      <c r="D546" s="494"/>
      <c r="E546" s="683"/>
      <c r="F546" s="695"/>
    </row>
    <row r="547" spans="1:6" ht="12.95" customHeight="1">
      <c r="A547" s="12"/>
      <c r="B547" s="495"/>
      <c r="C547" s="539"/>
      <c r="D547" s="494"/>
      <c r="E547" s="685"/>
      <c r="F547" s="695"/>
    </row>
    <row r="548" spans="1:6">
      <c r="A548" s="12" t="s">
        <v>6</v>
      </c>
      <c r="B548" s="496" t="s">
        <v>404</v>
      </c>
      <c r="C548" s="539">
        <v>52</v>
      </c>
      <c r="D548" s="494" t="s">
        <v>121</v>
      </c>
      <c r="E548" s="497"/>
      <c r="F548" s="695"/>
    </row>
    <row r="549" spans="1:6" ht="12.95" customHeight="1">
      <c r="A549" s="12"/>
      <c r="B549" s="41"/>
      <c r="C549" s="191"/>
      <c r="D549" s="211"/>
      <c r="E549" s="141"/>
      <c r="F549" s="694"/>
    </row>
    <row r="550" spans="1:6" ht="12.95" customHeight="1">
      <c r="A550" s="211"/>
      <c r="B550" s="1" t="s">
        <v>410</v>
      </c>
      <c r="C550" s="191"/>
      <c r="D550" s="192"/>
      <c r="E550" s="457"/>
      <c r="F550" s="534"/>
    </row>
    <row r="551" spans="1:6" ht="12.95" customHeight="1">
      <c r="A551" s="211"/>
      <c r="B551" s="4"/>
      <c r="C551" s="191"/>
      <c r="D551" s="192"/>
      <c r="E551" s="457"/>
      <c r="F551" s="534"/>
    </row>
    <row r="552" spans="1:6" ht="25.5">
      <c r="A552" s="211" t="s">
        <v>9</v>
      </c>
      <c r="B552" s="4" t="s">
        <v>408</v>
      </c>
      <c r="C552" s="191">
        <v>2802</v>
      </c>
      <c r="D552" s="192" t="s">
        <v>121</v>
      </c>
      <c r="E552" s="457"/>
      <c r="F552" s="534"/>
    </row>
    <row r="553" spans="1:6" ht="12.95" customHeight="1">
      <c r="A553" s="211"/>
      <c r="B553" s="4"/>
      <c r="C553" s="191"/>
      <c r="D553" s="192"/>
      <c r="E553" s="457"/>
      <c r="F553" s="534"/>
    </row>
    <row r="554" spans="1:6" ht="12.95" customHeight="1">
      <c r="A554" s="211"/>
      <c r="B554" s="1" t="s">
        <v>411</v>
      </c>
      <c r="C554" s="191"/>
      <c r="D554" s="192"/>
      <c r="E554" s="457"/>
      <c r="F554" s="534"/>
    </row>
    <row r="555" spans="1:6" ht="12.95" customHeight="1">
      <c r="A555" s="211"/>
      <c r="B555" s="4"/>
      <c r="C555" s="191"/>
      <c r="D555" s="192"/>
      <c r="E555" s="457"/>
      <c r="F555" s="534"/>
    </row>
    <row r="556" spans="1:6" ht="25.5">
      <c r="A556" s="211" t="s">
        <v>10</v>
      </c>
      <c r="B556" s="4" t="s">
        <v>409</v>
      </c>
      <c r="C556" s="191">
        <v>210</v>
      </c>
      <c r="D556" s="192" t="s">
        <v>121</v>
      </c>
      <c r="E556" s="457"/>
      <c r="F556" s="534"/>
    </row>
    <row r="557" spans="1:6" ht="12.95" customHeight="1">
      <c r="A557" s="12"/>
      <c r="B557" s="41"/>
      <c r="C557" s="191"/>
      <c r="D557" s="211"/>
      <c r="E557" s="141"/>
      <c r="F557" s="694"/>
    </row>
    <row r="558" spans="1:6" ht="12.95" customHeight="1">
      <c r="A558" s="12"/>
      <c r="B558" s="40"/>
      <c r="C558" s="191"/>
      <c r="D558" s="211"/>
      <c r="E558" s="141"/>
      <c r="F558" s="694"/>
    </row>
    <row r="559" spans="1:6" ht="12.95" customHeight="1">
      <c r="A559" s="12"/>
      <c r="B559" s="41"/>
      <c r="C559" s="191"/>
      <c r="D559" s="211"/>
      <c r="E559" s="141"/>
      <c r="F559" s="694"/>
    </row>
    <row r="560" spans="1:6" ht="13.5" thickBot="1">
      <c r="A560" s="283"/>
      <c r="B560" s="153" t="s">
        <v>412</v>
      </c>
      <c r="C560" s="197"/>
      <c r="D560" s="502"/>
      <c r="E560" s="154"/>
      <c r="F560" s="700"/>
    </row>
    <row r="561" spans="1:6" ht="13.5" thickTop="1">
      <c r="A561" s="12"/>
      <c r="B561" s="41"/>
      <c r="C561" s="191"/>
      <c r="D561" s="211"/>
      <c r="E561" s="141"/>
      <c r="F561" s="694"/>
    </row>
    <row r="562" spans="1:6" ht="12.95" customHeight="1">
      <c r="A562" s="12"/>
      <c r="B562" s="41"/>
      <c r="C562" s="191"/>
      <c r="D562" s="211"/>
      <c r="E562" s="141"/>
      <c r="F562" s="394"/>
    </row>
    <row r="563" spans="1:6" ht="12.95" customHeight="1">
      <c r="A563" s="12"/>
      <c r="B563" s="41"/>
      <c r="C563" s="191"/>
      <c r="D563" s="211"/>
      <c r="E563" s="141"/>
      <c r="F563" s="394"/>
    </row>
    <row r="564" spans="1:6" ht="12.95" customHeight="1">
      <c r="A564" s="12"/>
      <c r="B564" s="40" t="s">
        <v>33</v>
      </c>
      <c r="C564" s="191"/>
      <c r="D564" s="211"/>
      <c r="E564" s="141"/>
      <c r="F564" s="394"/>
    </row>
    <row r="565" spans="1:6" ht="12.95" customHeight="1">
      <c r="A565" s="12"/>
      <c r="B565" s="41"/>
      <c r="C565" s="191"/>
      <c r="D565" s="211"/>
      <c r="E565" s="141"/>
      <c r="F565" s="394"/>
    </row>
    <row r="566" spans="1:6" s="97" customFormat="1">
      <c r="A566" s="283"/>
      <c r="B566" s="153"/>
      <c r="C566" s="197"/>
      <c r="D566" s="502"/>
      <c r="E566" s="154"/>
      <c r="F566" s="540"/>
    </row>
    <row r="567" spans="1:6" s="97" customFormat="1" ht="12.95" customHeight="1">
      <c r="A567" s="283"/>
      <c r="B567" s="153" t="s">
        <v>957</v>
      </c>
      <c r="C567" s="197"/>
      <c r="D567" s="502"/>
      <c r="E567" s="154"/>
      <c r="F567" s="540"/>
    </row>
    <row r="568" spans="1:6" s="97" customFormat="1" ht="12.95" customHeight="1">
      <c r="A568" s="283"/>
      <c r="B568" s="153"/>
      <c r="C568" s="197"/>
      <c r="D568" s="502"/>
      <c r="E568" s="154"/>
      <c r="F568" s="540"/>
    </row>
    <row r="569" spans="1:6" s="97" customFormat="1" ht="12.95" customHeight="1">
      <c r="A569" s="283"/>
      <c r="B569" s="153" t="s">
        <v>915</v>
      </c>
      <c r="C569" s="197"/>
      <c r="D569" s="502"/>
      <c r="E569" s="154"/>
      <c r="F569" s="540"/>
    </row>
    <row r="570" spans="1:6" s="97" customFormat="1" ht="12.95" customHeight="1">
      <c r="A570" s="283"/>
      <c r="B570" s="153"/>
      <c r="C570" s="197"/>
      <c r="D570" s="502"/>
      <c r="E570" s="154"/>
      <c r="F570" s="540"/>
    </row>
    <row r="571" spans="1:6" s="97" customFormat="1" ht="12.95" customHeight="1">
      <c r="A571" s="283"/>
      <c r="B571" s="153" t="s">
        <v>956</v>
      </c>
      <c r="C571" s="197"/>
      <c r="D571" s="502"/>
      <c r="E571" s="154"/>
      <c r="F571" s="540"/>
    </row>
    <row r="572" spans="1:6" s="97" customFormat="1" ht="12.95" customHeight="1">
      <c r="A572" s="283"/>
      <c r="B572" s="153"/>
      <c r="C572" s="197"/>
      <c r="D572" s="502"/>
      <c r="E572" s="154"/>
      <c r="F572" s="540"/>
    </row>
    <row r="573" spans="1:6" ht="12.95" customHeight="1">
      <c r="A573" s="12"/>
      <c r="B573" s="41"/>
      <c r="C573" s="191"/>
      <c r="D573" s="211"/>
      <c r="E573" s="141"/>
      <c r="F573" s="394"/>
    </row>
    <row r="574" spans="1:6" ht="12.95" customHeight="1">
      <c r="A574" s="12"/>
      <c r="B574" s="41"/>
      <c r="C574" s="191"/>
      <c r="D574" s="211"/>
      <c r="E574" s="141"/>
      <c r="F574" s="394"/>
    </row>
    <row r="575" spans="1:6" ht="12.95" customHeight="1">
      <c r="A575" s="12"/>
      <c r="B575" s="41"/>
      <c r="C575" s="191"/>
      <c r="D575" s="211"/>
      <c r="E575" s="141"/>
      <c r="F575" s="394"/>
    </row>
    <row r="576" spans="1:6" ht="12.95" customHeight="1">
      <c r="A576" s="12"/>
      <c r="B576" s="41"/>
      <c r="C576" s="191"/>
      <c r="D576" s="211"/>
      <c r="E576" s="141"/>
      <c r="F576" s="394"/>
    </row>
    <row r="577" spans="1:6" ht="12.95" customHeight="1">
      <c r="A577" s="12"/>
      <c r="B577" s="17"/>
      <c r="C577" s="101"/>
      <c r="D577" s="9"/>
      <c r="E577" s="76"/>
      <c r="F577" s="14"/>
    </row>
    <row r="578" spans="1:6" ht="12.95" customHeight="1">
      <c r="A578" s="12"/>
      <c r="B578" s="17"/>
      <c r="C578" s="101"/>
      <c r="D578" s="9"/>
      <c r="E578" s="76"/>
      <c r="F578" s="14"/>
    </row>
    <row r="579" spans="1:6" ht="12.95" customHeight="1">
      <c r="A579" s="12"/>
      <c r="B579" s="17"/>
      <c r="C579" s="101"/>
      <c r="D579" s="9"/>
      <c r="E579" s="76"/>
      <c r="F579" s="14"/>
    </row>
    <row r="580" spans="1:6" ht="12.95" customHeight="1">
      <c r="A580" s="12"/>
      <c r="B580" s="17"/>
      <c r="C580" s="101"/>
      <c r="D580" s="9"/>
      <c r="E580" s="76"/>
      <c r="F580" s="14"/>
    </row>
    <row r="581" spans="1:6" ht="12.95" customHeight="1">
      <c r="A581" s="12"/>
      <c r="B581" s="17"/>
      <c r="C581" s="101"/>
      <c r="D581" s="9"/>
      <c r="E581" s="76"/>
      <c r="F581" s="14"/>
    </row>
    <row r="582" spans="1:6" ht="12.95" customHeight="1">
      <c r="A582" s="12"/>
      <c r="B582" s="17"/>
      <c r="C582" s="76"/>
      <c r="D582" s="8"/>
      <c r="E582" s="76"/>
      <c r="F582" s="14"/>
    </row>
    <row r="583" spans="1:6" ht="12.95" customHeight="1">
      <c r="A583" s="12"/>
      <c r="B583" s="17"/>
      <c r="C583" s="76"/>
      <c r="D583" s="8"/>
      <c r="E583" s="76"/>
      <c r="F583" s="14"/>
    </row>
    <row r="584" spans="1:6" ht="12.95" customHeight="1">
      <c r="A584" s="12"/>
      <c r="B584" s="98"/>
      <c r="C584" s="76"/>
      <c r="D584" s="8"/>
      <c r="E584" s="76"/>
      <c r="F584" s="14"/>
    </row>
    <row r="585" spans="1:6" ht="12.95" customHeight="1">
      <c r="A585" s="12"/>
      <c r="B585" s="98"/>
      <c r="C585" s="76"/>
      <c r="D585" s="8"/>
      <c r="E585" s="76"/>
      <c r="F585" s="395"/>
    </row>
    <row r="586" spans="1:6" ht="12.95" customHeight="1">
      <c r="A586" s="304"/>
      <c r="B586" s="98"/>
      <c r="C586" s="76"/>
      <c r="D586" s="8"/>
      <c r="E586" s="78"/>
      <c r="F586" s="667"/>
    </row>
    <row r="587" spans="1:6" ht="12.95" customHeight="1" thickBot="1">
      <c r="A587" s="632"/>
      <c r="B587" s="969" t="s">
        <v>390</v>
      </c>
      <c r="C587" s="970"/>
      <c r="D587" s="971"/>
      <c r="E587" s="701"/>
      <c r="F587" s="702"/>
    </row>
    <row r="588" spans="1:6" ht="12.95" customHeight="1" thickTop="1">
      <c r="A588" s="633"/>
      <c r="B588" s="1009"/>
      <c r="C588" s="1010"/>
      <c r="D588" s="1011"/>
      <c r="E588" s="548"/>
      <c r="F588" s="140"/>
    </row>
    <row r="589" spans="1:6" ht="12.95" customHeight="1">
      <c r="A589" s="305"/>
      <c r="B589" s="263"/>
      <c r="E589" s="549"/>
      <c r="F589" s="550"/>
    </row>
    <row r="590" spans="1:6" ht="12.95" customHeight="1">
      <c r="A590" s="305"/>
      <c r="B590" s="263"/>
      <c r="E590" s="174"/>
      <c r="F590" s="550"/>
    </row>
    <row r="591" spans="1:6" ht="12.95" customHeight="1">
      <c r="A591" s="292"/>
      <c r="B591" s="68"/>
      <c r="C591" s="89"/>
      <c r="D591" s="69"/>
      <c r="E591" s="89"/>
      <c r="F591" s="22"/>
    </row>
    <row r="592" spans="1:6" ht="12.95" customHeight="1">
      <c r="A592" s="293" t="s">
        <v>0</v>
      </c>
      <c r="B592" s="648" t="s">
        <v>1</v>
      </c>
      <c r="C592" s="90"/>
      <c r="D592" s="642"/>
      <c r="E592" s="90"/>
      <c r="F592" s="26" t="s">
        <v>63</v>
      </c>
    </row>
    <row r="593" spans="1:6" ht="12.95" customHeight="1">
      <c r="A593" s="12"/>
      <c r="B593" s="35"/>
      <c r="D593" s="37"/>
      <c r="E593" s="80"/>
      <c r="F593" s="14"/>
    </row>
    <row r="594" spans="1:6" ht="12.95" customHeight="1">
      <c r="A594" s="12"/>
      <c r="B594" s="35" t="s">
        <v>1061</v>
      </c>
      <c r="D594" s="37"/>
      <c r="E594" s="80"/>
      <c r="F594" s="14"/>
    </row>
    <row r="595" spans="1:6" ht="12.95" customHeight="1">
      <c r="A595" s="12"/>
      <c r="B595" s="35"/>
      <c r="D595" s="37"/>
      <c r="E595" s="80"/>
      <c r="F595" s="14"/>
    </row>
    <row r="596" spans="1:6" ht="12.95" customHeight="1">
      <c r="A596" s="12"/>
      <c r="B596" s="35" t="s">
        <v>832</v>
      </c>
      <c r="C596" s="99"/>
      <c r="D596" s="37"/>
      <c r="E596" s="80"/>
      <c r="F596" s="14"/>
    </row>
    <row r="597" spans="1:6" ht="12.95" customHeight="1">
      <c r="A597" s="12"/>
      <c r="B597" s="35"/>
      <c r="C597" s="99"/>
      <c r="D597" s="37"/>
      <c r="E597" s="80"/>
      <c r="F597" s="14"/>
    </row>
    <row r="598" spans="1:6" ht="12.95" customHeight="1">
      <c r="A598" s="12"/>
      <c r="B598" s="35" t="s">
        <v>51</v>
      </c>
      <c r="D598" s="37"/>
      <c r="E598" s="80"/>
      <c r="F598" s="14"/>
    </row>
    <row r="599" spans="1:6" ht="12.95" customHeight="1">
      <c r="A599" s="12"/>
      <c r="B599" s="62"/>
      <c r="C599" s="99"/>
      <c r="D599" s="37"/>
      <c r="E599" s="80"/>
      <c r="F599" s="14"/>
    </row>
    <row r="600" spans="1:6" ht="12.95" customHeight="1">
      <c r="A600" s="12"/>
      <c r="B600" s="62"/>
      <c r="C600" s="99"/>
      <c r="D600" s="638"/>
      <c r="E600" s="80"/>
      <c r="F600" s="14"/>
    </row>
    <row r="601" spans="1:6" ht="12.95" customHeight="1">
      <c r="A601" s="283">
        <v>1</v>
      </c>
      <c r="B601" s="136" t="s">
        <v>37</v>
      </c>
      <c r="C601" s="987"/>
      <c r="D601" s="987"/>
      <c r="E601" s="987"/>
      <c r="F601" s="395"/>
    </row>
    <row r="602" spans="1:6" ht="12.95" customHeight="1">
      <c r="A602" s="283"/>
      <c r="B602" s="136"/>
      <c r="C602" s="581"/>
      <c r="D602" s="639"/>
      <c r="E602" s="639"/>
      <c r="F602" s="395"/>
    </row>
    <row r="603" spans="1:6" ht="12.95" customHeight="1">
      <c r="A603" s="283"/>
      <c r="B603" s="136"/>
      <c r="C603" s="102"/>
      <c r="D603" s="639"/>
      <c r="E603" s="137"/>
      <c r="F603" s="395"/>
    </row>
    <row r="604" spans="1:6" ht="12.95" customHeight="1">
      <c r="A604" s="283">
        <v>2</v>
      </c>
      <c r="B604" s="138" t="s">
        <v>42</v>
      </c>
      <c r="C604" s="987"/>
      <c r="D604" s="987"/>
      <c r="E604" s="987"/>
      <c r="F604" s="395"/>
    </row>
    <row r="605" spans="1:6" ht="12.95" customHeight="1">
      <c r="A605" s="283"/>
      <c r="B605" s="138"/>
      <c r="C605" s="581"/>
      <c r="D605" s="639"/>
      <c r="E605" s="639"/>
      <c r="F605" s="395"/>
    </row>
    <row r="606" spans="1:6" ht="12.95" customHeight="1">
      <c r="A606" s="283"/>
      <c r="B606" s="136"/>
      <c r="C606" s="102"/>
      <c r="D606" s="639"/>
      <c r="E606" s="137"/>
      <c r="F606" s="395"/>
    </row>
    <row r="607" spans="1:6">
      <c r="A607" s="283">
        <v>3</v>
      </c>
      <c r="B607" s="136" t="s">
        <v>44</v>
      </c>
      <c r="C607" s="987"/>
      <c r="D607" s="987"/>
      <c r="E607" s="987"/>
      <c r="F607" s="395"/>
    </row>
    <row r="608" spans="1:6">
      <c r="A608" s="283"/>
      <c r="B608" s="136"/>
      <c r="C608" s="581"/>
      <c r="D608" s="639"/>
      <c r="E608" s="639"/>
      <c r="F608" s="395"/>
    </row>
    <row r="609" spans="1:6" ht="12.95" customHeight="1">
      <c r="A609" s="283"/>
      <c r="B609" s="136"/>
      <c r="C609" s="137"/>
      <c r="D609" s="639"/>
      <c r="E609" s="139"/>
      <c r="F609" s="395"/>
    </row>
    <row r="610" spans="1:6" ht="12.95" customHeight="1">
      <c r="A610" s="283">
        <v>4</v>
      </c>
      <c r="B610" s="136" t="s">
        <v>45</v>
      </c>
      <c r="C610" s="987"/>
      <c r="D610" s="987"/>
      <c r="E610" s="987"/>
      <c r="F610" s="395"/>
    </row>
    <row r="611" spans="1:6" ht="12.95" customHeight="1">
      <c r="A611" s="283"/>
      <c r="B611" s="136"/>
      <c r="C611" s="581"/>
      <c r="D611" s="639"/>
      <c r="E611" s="639"/>
      <c r="F611" s="395"/>
    </row>
    <row r="612" spans="1:6" ht="12.95" customHeight="1">
      <c r="A612" s="283"/>
      <c r="B612" s="136"/>
      <c r="C612" s="581"/>
      <c r="D612" s="639"/>
      <c r="E612" s="639"/>
      <c r="F612" s="395"/>
    </row>
    <row r="613" spans="1:6" ht="12.95" customHeight="1">
      <c r="A613" s="283">
        <v>5</v>
      </c>
      <c r="B613" s="168" t="s">
        <v>896</v>
      </c>
      <c r="C613" s="987"/>
      <c r="D613" s="987"/>
      <c r="E613" s="987"/>
      <c r="F613" s="395"/>
    </row>
    <row r="614" spans="1:6" ht="12.95" customHeight="1">
      <c r="A614" s="283"/>
      <c r="B614" s="136"/>
      <c r="C614" s="581"/>
      <c r="D614" s="639"/>
      <c r="E614" s="639"/>
      <c r="F614" s="395"/>
    </row>
    <row r="615" spans="1:6" ht="12.95" customHeight="1">
      <c r="A615" s="283"/>
      <c r="B615" s="136"/>
      <c r="C615" s="102"/>
      <c r="D615" s="639"/>
      <c r="E615" s="137"/>
      <c r="F615" s="395"/>
    </row>
    <row r="616" spans="1:6" ht="12" customHeight="1">
      <c r="A616" s="283">
        <v>6</v>
      </c>
      <c r="B616" s="136" t="s">
        <v>47</v>
      </c>
      <c r="C616" s="987"/>
      <c r="D616" s="987"/>
      <c r="E616" s="987"/>
      <c r="F616" s="395"/>
    </row>
    <row r="617" spans="1:6" ht="12" customHeight="1">
      <c r="A617" s="12"/>
      <c r="B617" s="62"/>
      <c r="C617" s="99"/>
      <c r="D617" s="638"/>
      <c r="E617" s="80"/>
      <c r="F617" s="14"/>
    </row>
    <row r="618" spans="1:6" ht="12" customHeight="1">
      <c r="A618" s="12"/>
      <c r="B618" s="35"/>
      <c r="C618" s="99"/>
      <c r="D618" s="638"/>
      <c r="E618" s="80"/>
      <c r="F618" s="14"/>
    </row>
    <row r="619" spans="1:6" ht="12" customHeight="1">
      <c r="A619" s="12"/>
      <c r="B619" s="62"/>
      <c r="C619" s="986"/>
      <c r="D619" s="986"/>
      <c r="E619" s="986"/>
      <c r="F619" s="14"/>
    </row>
    <row r="620" spans="1:6">
      <c r="A620" s="12"/>
      <c r="B620" s="62"/>
      <c r="C620" s="99"/>
      <c r="D620" s="638"/>
      <c r="E620" s="80"/>
      <c r="F620" s="14"/>
    </row>
    <row r="621" spans="1:6">
      <c r="A621" s="12"/>
      <c r="B621" s="62"/>
      <c r="C621" s="986"/>
      <c r="D621" s="986"/>
      <c r="E621" s="986"/>
      <c r="F621" s="14"/>
    </row>
    <row r="622" spans="1:6" ht="12" customHeight="1">
      <c r="A622" s="12"/>
      <c r="B622" s="62"/>
      <c r="D622" s="638"/>
      <c r="E622" s="80"/>
      <c r="F622" s="14"/>
    </row>
    <row r="623" spans="1:6" ht="12" customHeight="1">
      <c r="A623" s="12"/>
      <c r="B623" s="62"/>
      <c r="C623" s="986"/>
      <c r="D623" s="986"/>
      <c r="E623" s="986"/>
      <c r="F623" s="14"/>
    </row>
    <row r="624" spans="1:6">
      <c r="A624" s="12"/>
      <c r="B624" s="62"/>
      <c r="C624" s="99"/>
      <c r="D624" s="37"/>
      <c r="E624" s="80"/>
      <c r="F624" s="14"/>
    </row>
    <row r="625" spans="1:6">
      <c r="A625" s="12"/>
      <c r="B625" s="62"/>
      <c r="D625" s="638"/>
      <c r="E625" s="91"/>
      <c r="F625" s="14"/>
    </row>
    <row r="626" spans="1:6" ht="12" customHeight="1">
      <c r="A626" s="12"/>
      <c r="B626" s="62"/>
      <c r="D626" s="638"/>
      <c r="E626" s="91"/>
      <c r="F626" s="14"/>
    </row>
    <row r="627" spans="1:6" ht="12" customHeight="1">
      <c r="A627" s="12"/>
      <c r="B627" s="62"/>
      <c r="D627" s="638"/>
      <c r="E627" s="91"/>
      <c r="F627" s="14"/>
    </row>
    <row r="628" spans="1:6" ht="12" customHeight="1">
      <c r="A628" s="12"/>
      <c r="B628" s="62"/>
      <c r="D628" s="638"/>
      <c r="E628" s="91"/>
      <c r="F628" s="14"/>
    </row>
    <row r="629" spans="1:6" ht="12" customHeight="1">
      <c r="A629" s="12"/>
      <c r="B629" s="62"/>
      <c r="D629" s="638"/>
      <c r="E629" s="91"/>
      <c r="F629" s="14"/>
    </row>
    <row r="630" spans="1:6">
      <c r="A630" s="12"/>
      <c r="B630" s="62"/>
      <c r="C630" s="99"/>
      <c r="D630" s="37"/>
      <c r="E630" s="80"/>
      <c r="F630" s="14"/>
    </row>
    <row r="631" spans="1:6" ht="12" customHeight="1">
      <c r="A631" s="12"/>
      <c r="B631" s="62"/>
      <c r="C631" s="99"/>
      <c r="D631" s="37"/>
      <c r="E631" s="80"/>
      <c r="F631" s="14"/>
    </row>
    <row r="632" spans="1:6" ht="12" customHeight="1">
      <c r="A632" s="12"/>
      <c r="B632" s="62"/>
      <c r="C632" s="99"/>
      <c r="D632" s="37"/>
      <c r="E632" s="80"/>
      <c r="F632" s="14"/>
    </row>
    <row r="633" spans="1:6" ht="12" customHeight="1">
      <c r="A633" s="12"/>
      <c r="B633" s="62"/>
      <c r="C633" s="99"/>
      <c r="D633" s="37"/>
      <c r="E633" s="80"/>
      <c r="F633" s="14"/>
    </row>
    <row r="634" spans="1:6" ht="12" customHeight="1">
      <c r="A634" s="12"/>
      <c r="B634" s="62"/>
      <c r="C634" s="99"/>
      <c r="D634" s="37"/>
      <c r="E634" s="80"/>
      <c r="F634" s="14"/>
    </row>
    <row r="635" spans="1:6" ht="12" customHeight="1">
      <c r="A635" s="12"/>
      <c r="B635" s="62"/>
      <c r="E635" s="80"/>
      <c r="F635" s="14"/>
    </row>
    <row r="636" spans="1:6">
      <c r="A636" s="12"/>
      <c r="B636" s="70"/>
      <c r="E636" s="80"/>
      <c r="F636" s="14"/>
    </row>
    <row r="637" spans="1:6">
      <c r="A637" s="12"/>
      <c r="B637" s="307"/>
      <c r="E637" s="77"/>
      <c r="F637" s="14"/>
    </row>
    <row r="638" spans="1:6" ht="12" customHeight="1">
      <c r="A638" s="12"/>
      <c r="B638" s="368"/>
      <c r="E638" s="77"/>
      <c r="F638" s="395"/>
    </row>
    <row r="639" spans="1:6" ht="12" customHeight="1">
      <c r="A639" s="291"/>
      <c r="B639" s="307"/>
      <c r="C639" s="280"/>
      <c r="D639" s="72"/>
      <c r="E639" s="92"/>
      <c r="F639" s="396"/>
    </row>
    <row r="640" spans="1:6" ht="13.5" thickBot="1">
      <c r="A640" s="644"/>
      <c r="B640" s="975" t="s">
        <v>843</v>
      </c>
      <c r="C640" s="975"/>
      <c r="D640" s="975"/>
      <c r="E640" s="975"/>
      <c r="F640" s="678"/>
    </row>
    <row r="641" spans="1:6" ht="12" customHeight="1" thickTop="1">
      <c r="A641" s="306"/>
      <c r="B641" s="976"/>
      <c r="C641" s="976"/>
      <c r="D641" s="976"/>
      <c r="E641" s="976"/>
      <c r="F641" s="398"/>
    </row>
    <row r="642" spans="1:6" ht="12" customHeight="1">
      <c r="C642" s="102"/>
      <c r="D642" s="37"/>
      <c r="E642" s="80"/>
      <c r="F642" s="445"/>
    </row>
    <row r="643" spans="1:6" ht="12" customHeight="1">
      <c r="C643" s="37"/>
      <c r="E643" s="23"/>
      <c r="F643" s="23"/>
    </row>
    <row r="644" spans="1:6" ht="12" customHeight="1">
      <c r="C644" s="37"/>
      <c r="E644" s="23"/>
      <c r="F644" s="23"/>
    </row>
    <row r="645" spans="1:6" ht="12" customHeight="1">
      <c r="C645" s="37"/>
      <c r="E645" s="23"/>
      <c r="F645" s="23"/>
    </row>
    <row r="646" spans="1:6" ht="12" customHeight="1">
      <c r="C646" s="37"/>
      <c r="E646" s="23"/>
      <c r="F646" s="23"/>
    </row>
    <row r="647" spans="1:6" ht="12" customHeight="1">
      <c r="C647" s="37"/>
      <c r="E647" s="23"/>
      <c r="F647" s="23"/>
    </row>
    <row r="648" spans="1:6" ht="12" customHeight="1">
      <c r="C648" s="37"/>
      <c r="E648" s="23"/>
      <c r="F648" s="23"/>
    </row>
    <row r="649" spans="1:6" ht="12" customHeight="1">
      <c r="C649" s="37"/>
      <c r="E649" s="23"/>
      <c r="F649" s="23"/>
    </row>
    <row r="650" spans="1:6" ht="12" customHeight="1">
      <c r="C650" s="37"/>
      <c r="E650" s="23"/>
      <c r="F650" s="23"/>
    </row>
    <row r="651" spans="1:6" ht="12" customHeight="1">
      <c r="C651" s="37"/>
      <c r="E651" s="23"/>
      <c r="F651" s="23"/>
    </row>
    <row r="652" spans="1:6" ht="12" customHeight="1">
      <c r="C652" s="37"/>
      <c r="E652" s="23"/>
      <c r="F652" s="23"/>
    </row>
    <row r="653" spans="1:6" ht="12" customHeight="1">
      <c r="C653" s="37"/>
      <c r="E653" s="23"/>
      <c r="F653" s="23"/>
    </row>
    <row r="654" spans="1:6" ht="12" customHeight="1">
      <c r="C654" s="37"/>
      <c r="E654" s="23"/>
      <c r="F654" s="23"/>
    </row>
    <row r="655" spans="1:6" ht="12" customHeight="1">
      <c r="C655" s="37"/>
      <c r="E655" s="23"/>
      <c r="F655" s="23"/>
    </row>
    <row r="656" spans="1:6" ht="12" customHeight="1">
      <c r="C656" s="37"/>
      <c r="E656" s="23"/>
      <c r="F656" s="23"/>
    </row>
    <row r="657" spans="3:6">
      <c r="C657" s="37"/>
      <c r="E657" s="23"/>
      <c r="F657" s="23"/>
    </row>
    <row r="658" spans="3:6" ht="12" customHeight="1">
      <c r="C658" s="37"/>
      <c r="E658" s="23"/>
      <c r="F658" s="23"/>
    </row>
    <row r="659" spans="3:6" ht="12" customHeight="1">
      <c r="C659" s="37"/>
      <c r="E659" s="23"/>
      <c r="F659" s="23"/>
    </row>
    <row r="660" spans="3:6" ht="12" customHeight="1">
      <c r="C660" s="37"/>
      <c r="E660" s="23"/>
      <c r="F660" s="23"/>
    </row>
    <row r="661" spans="3:6">
      <c r="C661" s="37"/>
      <c r="E661" s="23"/>
      <c r="F661" s="23"/>
    </row>
    <row r="662" spans="3:6" ht="12.95" customHeight="1">
      <c r="C662" s="37"/>
      <c r="E662" s="23"/>
      <c r="F662" s="23"/>
    </row>
    <row r="663" spans="3:6">
      <c r="C663" s="37"/>
      <c r="E663" s="23"/>
      <c r="F663" s="23"/>
    </row>
    <row r="664" spans="3:6" ht="12.95" customHeight="1">
      <c r="C664" s="37"/>
      <c r="E664" s="23"/>
      <c r="F664" s="23"/>
    </row>
    <row r="665" spans="3:6" ht="12.95" customHeight="1">
      <c r="C665" s="37"/>
      <c r="E665" s="23"/>
      <c r="F665" s="23"/>
    </row>
    <row r="666" spans="3:6" ht="12.95" customHeight="1">
      <c r="C666" s="37"/>
      <c r="E666" s="23"/>
      <c r="F666" s="23"/>
    </row>
    <row r="667" spans="3:6">
      <c r="C667" s="37"/>
      <c r="E667" s="23"/>
      <c r="F667" s="23"/>
    </row>
    <row r="668" spans="3:6" ht="12.95" customHeight="1">
      <c r="C668" s="37"/>
      <c r="E668" s="23"/>
      <c r="F668" s="23"/>
    </row>
    <row r="669" spans="3:6" ht="12" customHeight="1">
      <c r="C669" s="37"/>
      <c r="E669" s="23"/>
      <c r="F669" s="23"/>
    </row>
    <row r="670" spans="3:6" ht="12.95" customHeight="1">
      <c r="C670" s="37"/>
      <c r="E670" s="23"/>
      <c r="F670" s="23"/>
    </row>
    <row r="671" spans="3:6" ht="12.95" customHeight="1">
      <c r="C671" s="37"/>
      <c r="E671" s="23"/>
      <c r="F671" s="23"/>
    </row>
    <row r="672" spans="3:6" ht="12.95" customHeight="1">
      <c r="C672" s="37"/>
      <c r="E672" s="23"/>
      <c r="F672" s="23"/>
    </row>
    <row r="673" spans="3:6" ht="12.95" customHeight="1">
      <c r="C673" s="37"/>
      <c r="E673" s="23"/>
      <c r="F673" s="23"/>
    </row>
    <row r="674" spans="3:6" ht="12.75" customHeight="1">
      <c r="C674" s="37"/>
      <c r="E674" s="23"/>
      <c r="F674" s="23"/>
    </row>
    <row r="675" spans="3:6" ht="12.95" customHeight="1">
      <c r="C675" s="37"/>
      <c r="E675" s="23"/>
      <c r="F675" s="23"/>
    </row>
    <row r="676" spans="3:6" ht="12.95" customHeight="1">
      <c r="C676" s="37"/>
      <c r="E676" s="23"/>
      <c r="F676" s="23"/>
    </row>
    <row r="677" spans="3:6" ht="12.95" customHeight="1">
      <c r="C677" s="37"/>
      <c r="E677" s="23"/>
      <c r="F677" s="23"/>
    </row>
    <row r="678" spans="3:6" ht="12.95" customHeight="1">
      <c r="C678" s="37"/>
      <c r="E678" s="23"/>
      <c r="F678" s="23"/>
    </row>
    <row r="679" spans="3:6" ht="12.95" customHeight="1">
      <c r="C679" s="37"/>
      <c r="E679" s="23"/>
      <c r="F679" s="23"/>
    </row>
    <row r="680" spans="3:6" ht="12.95" customHeight="1">
      <c r="C680" s="37"/>
      <c r="E680" s="23"/>
      <c r="F680" s="23"/>
    </row>
    <row r="681" spans="3:6">
      <c r="C681" s="37"/>
      <c r="E681" s="23"/>
      <c r="F681" s="23"/>
    </row>
    <row r="682" spans="3:6" ht="12.95" customHeight="1">
      <c r="C682" s="37"/>
      <c r="E682" s="23"/>
      <c r="F682" s="23"/>
    </row>
    <row r="683" spans="3:6">
      <c r="C683" s="37"/>
      <c r="E683" s="23"/>
      <c r="F683" s="23"/>
    </row>
    <row r="684" spans="3:6" ht="12.95" customHeight="1">
      <c r="C684" s="37"/>
      <c r="E684" s="23"/>
      <c r="F684" s="23"/>
    </row>
    <row r="685" spans="3:6" ht="12.95" customHeight="1">
      <c r="C685" s="37"/>
      <c r="E685" s="23"/>
      <c r="F685" s="23"/>
    </row>
    <row r="686" spans="3:6" ht="12.95" customHeight="1">
      <c r="C686" s="37"/>
      <c r="E686" s="23"/>
      <c r="F686" s="23"/>
    </row>
    <row r="687" spans="3:6" ht="12.95" customHeight="1">
      <c r="C687" s="37"/>
      <c r="E687" s="23"/>
      <c r="F687" s="23"/>
    </row>
    <row r="688" spans="3:6" ht="12.95" customHeight="1">
      <c r="C688" s="37"/>
      <c r="E688" s="23"/>
      <c r="F688" s="23"/>
    </row>
    <row r="689" spans="3:6">
      <c r="C689" s="37"/>
      <c r="E689" s="23"/>
      <c r="F689" s="23"/>
    </row>
    <row r="690" spans="3:6" ht="12.95" customHeight="1">
      <c r="C690" s="37"/>
      <c r="E690" s="23"/>
      <c r="F690" s="23"/>
    </row>
    <row r="691" spans="3:6">
      <c r="C691" s="37"/>
      <c r="E691" s="23"/>
      <c r="F691" s="23"/>
    </row>
    <row r="692" spans="3:6" ht="12.95" customHeight="1">
      <c r="C692" s="37"/>
      <c r="E692" s="23"/>
      <c r="F692" s="23"/>
    </row>
    <row r="693" spans="3:6" ht="12.95" customHeight="1">
      <c r="C693" s="37"/>
      <c r="E693" s="23"/>
      <c r="F693" s="23"/>
    </row>
    <row r="694" spans="3:6" ht="12.95" customHeight="1">
      <c r="C694" s="37"/>
      <c r="E694" s="23"/>
      <c r="F694" s="23"/>
    </row>
    <row r="695" spans="3:6" ht="12.95" customHeight="1">
      <c r="C695" s="37"/>
      <c r="E695" s="23"/>
      <c r="F695" s="23"/>
    </row>
    <row r="696" spans="3:6" ht="12.95" customHeight="1">
      <c r="C696" s="37"/>
      <c r="E696" s="23"/>
      <c r="F696" s="23"/>
    </row>
    <row r="697" spans="3:6" ht="12.95" customHeight="1">
      <c r="C697" s="37"/>
      <c r="E697" s="23"/>
      <c r="F697" s="23"/>
    </row>
    <row r="698" spans="3:6" ht="12.95" customHeight="1">
      <c r="C698" s="37"/>
      <c r="E698" s="23"/>
      <c r="F698" s="23"/>
    </row>
    <row r="699" spans="3:6" ht="12.95" customHeight="1">
      <c r="C699" s="37"/>
      <c r="E699" s="23"/>
      <c r="F699" s="23"/>
    </row>
    <row r="700" spans="3:6" ht="12.95" customHeight="1">
      <c r="C700" s="37"/>
      <c r="E700" s="23"/>
      <c r="F700" s="23"/>
    </row>
    <row r="701" spans="3:6" ht="12.95" customHeight="1">
      <c r="C701" s="37"/>
      <c r="E701" s="23"/>
      <c r="F701" s="23"/>
    </row>
    <row r="702" spans="3:6" ht="12.95" customHeight="1">
      <c r="C702" s="37"/>
      <c r="E702" s="23"/>
      <c r="F702" s="23"/>
    </row>
    <row r="703" spans="3:6" ht="12.95" customHeight="1">
      <c r="C703" s="37"/>
      <c r="E703" s="23"/>
      <c r="F703" s="23"/>
    </row>
    <row r="704" spans="3:6" ht="12.95" customHeight="1">
      <c r="C704" s="37"/>
      <c r="E704" s="23"/>
      <c r="F704" s="23"/>
    </row>
    <row r="705" spans="1:6" ht="12.95" customHeight="1">
      <c r="C705" s="37"/>
      <c r="E705" s="23"/>
      <c r="F705" s="23"/>
    </row>
    <row r="706" spans="1:6" ht="12.95" customHeight="1">
      <c r="C706" s="37"/>
      <c r="E706" s="23"/>
      <c r="F706" s="23"/>
    </row>
    <row r="707" spans="1:6" ht="12.95" customHeight="1">
      <c r="C707" s="37"/>
      <c r="E707" s="23"/>
      <c r="F707" s="23"/>
    </row>
    <row r="708" spans="1:6" ht="12.95" customHeight="1">
      <c r="C708" s="37"/>
      <c r="E708" s="23"/>
      <c r="F708" s="23"/>
    </row>
    <row r="709" spans="1:6" ht="12.95" customHeight="1">
      <c r="C709" s="37"/>
      <c r="E709" s="23"/>
      <c r="F709" s="23"/>
    </row>
    <row r="710" spans="1:6" ht="12.95" customHeight="1">
      <c r="C710" s="37"/>
      <c r="E710" s="23"/>
      <c r="F710" s="23"/>
    </row>
    <row r="711" spans="1:6" ht="12.95" customHeight="1">
      <c r="C711" s="37"/>
      <c r="E711" s="23"/>
      <c r="F711" s="23"/>
    </row>
    <row r="712" spans="1:6" ht="12.95" customHeight="1">
      <c r="C712" s="37"/>
      <c r="E712" s="23"/>
      <c r="F712" s="23"/>
    </row>
    <row r="713" spans="1:6" ht="12.95" customHeight="1">
      <c r="C713" s="37"/>
      <c r="E713" s="23"/>
      <c r="F713" s="23"/>
    </row>
    <row r="714" spans="1:6" ht="12.95" customHeight="1">
      <c r="C714" s="37"/>
      <c r="E714" s="23"/>
      <c r="F714" s="23"/>
    </row>
    <row r="715" spans="1:6" ht="12" customHeight="1">
      <c r="C715" s="37"/>
      <c r="E715" s="23"/>
      <c r="F715" s="23"/>
    </row>
    <row r="716" spans="1:6" ht="12.95" customHeight="1">
      <c r="C716" s="37"/>
      <c r="E716" s="23"/>
      <c r="F716" s="23"/>
    </row>
    <row r="717" spans="1:6" ht="12.95" customHeight="1">
      <c r="C717" s="37"/>
      <c r="E717" s="23"/>
      <c r="F717" s="23"/>
    </row>
    <row r="718" spans="1:6" ht="12.95" customHeight="1">
      <c r="C718" s="37"/>
      <c r="E718" s="23"/>
      <c r="F718" s="23"/>
    </row>
    <row r="719" spans="1:6" s="32" customFormat="1">
      <c r="A719" s="286"/>
      <c r="B719" s="23"/>
      <c r="C719" s="37"/>
      <c r="D719" s="23"/>
      <c r="E719" s="23"/>
      <c r="F719" s="23"/>
    </row>
    <row r="720" spans="1:6" s="32" customFormat="1">
      <c r="A720" s="286"/>
      <c r="B720" s="23"/>
      <c r="C720" s="37"/>
      <c r="D720" s="23"/>
      <c r="E720" s="23"/>
      <c r="F720" s="23"/>
    </row>
    <row r="721" spans="1:6" s="32" customFormat="1">
      <c r="A721" s="286"/>
      <c r="B721" s="23"/>
      <c r="C721" s="37"/>
      <c r="D721" s="23"/>
      <c r="E721" s="23"/>
      <c r="F721" s="23"/>
    </row>
    <row r="722" spans="1:6" s="32" customFormat="1">
      <c r="A722" s="286"/>
      <c r="B722" s="23"/>
      <c r="C722" s="37"/>
      <c r="D722" s="23"/>
      <c r="E722" s="23"/>
      <c r="F722" s="23"/>
    </row>
    <row r="723" spans="1:6" s="32" customFormat="1" ht="12" customHeight="1">
      <c r="A723" s="286"/>
      <c r="B723" s="23"/>
      <c r="C723" s="37"/>
      <c r="D723" s="23"/>
      <c r="E723" s="23"/>
      <c r="F723" s="23"/>
    </row>
    <row r="724" spans="1:6" s="32" customFormat="1">
      <c r="A724" s="286"/>
      <c r="B724" s="23"/>
      <c r="C724" s="37"/>
      <c r="D724" s="23"/>
      <c r="E724" s="23"/>
      <c r="F724" s="23"/>
    </row>
    <row r="725" spans="1:6" s="32" customFormat="1">
      <c r="A725" s="286"/>
      <c r="B725" s="23"/>
      <c r="C725" s="37"/>
      <c r="D725" s="23"/>
      <c r="E725" s="23"/>
      <c r="F725" s="23"/>
    </row>
    <row r="726" spans="1:6" ht="12.95" customHeight="1">
      <c r="C726" s="37"/>
      <c r="E726" s="23"/>
      <c r="F726" s="23"/>
    </row>
    <row r="727" spans="1:6" ht="12.95" customHeight="1">
      <c r="C727" s="37"/>
      <c r="E727" s="23"/>
      <c r="F727" s="23"/>
    </row>
    <row r="728" spans="1:6" ht="12.95" customHeight="1">
      <c r="C728" s="37"/>
      <c r="E728" s="23"/>
      <c r="F728" s="23"/>
    </row>
    <row r="729" spans="1:6" ht="12.95" customHeight="1">
      <c r="C729" s="37"/>
      <c r="E729" s="23"/>
      <c r="F729" s="23"/>
    </row>
    <row r="730" spans="1:6" ht="12.95" customHeight="1">
      <c r="C730" s="37"/>
      <c r="E730" s="23"/>
      <c r="F730" s="23"/>
    </row>
    <row r="731" spans="1:6">
      <c r="C731" s="37"/>
      <c r="E731" s="23"/>
      <c r="F731" s="23"/>
    </row>
    <row r="732" spans="1:6" ht="12.95" customHeight="1">
      <c r="C732" s="37"/>
      <c r="E732" s="23"/>
      <c r="F732" s="23"/>
    </row>
    <row r="733" spans="1:6" ht="12.95" customHeight="1">
      <c r="C733" s="37"/>
      <c r="E733" s="23"/>
      <c r="F733" s="23"/>
    </row>
    <row r="734" spans="1:6" ht="12.95" customHeight="1">
      <c r="C734" s="37"/>
      <c r="E734" s="23"/>
      <c r="F734" s="23"/>
    </row>
    <row r="735" spans="1:6" ht="12.95" customHeight="1">
      <c r="C735" s="37"/>
      <c r="E735" s="23"/>
      <c r="F735" s="23"/>
    </row>
    <row r="736" spans="1:6" ht="12.95" customHeight="1">
      <c r="C736" s="37"/>
      <c r="E736" s="23"/>
      <c r="F736" s="23"/>
    </row>
    <row r="737" spans="3:6" ht="12.95" customHeight="1">
      <c r="C737" s="37"/>
      <c r="E737" s="23"/>
      <c r="F737" s="23"/>
    </row>
    <row r="738" spans="3:6" ht="12.95" customHeight="1">
      <c r="C738" s="37"/>
      <c r="E738" s="23"/>
      <c r="F738" s="23"/>
    </row>
    <row r="739" spans="3:6" ht="12.95" customHeight="1">
      <c r="C739" s="37"/>
      <c r="E739" s="23"/>
      <c r="F739" s="23"/>
    </row>
    <row r="740" spans="3:6" ht="12.95" customHeight="1">
      <c r="C740" s="37"/>
      <c r="E740" s="23"/>
      <c r="F740" s="23"/>
    </row>
    <row r="741" spans="3:6" ht="12.95" customHeight="1">
      <c r="C741" s="37"/>
      <c r="E741" s="23"/>
      <c r="F741" s="23"/>
    </row>
    <row r="742" spans="3:6" ht="12.95" customHeight="1">
      <c r="C742" s="37"/>
      <c r="E742" s="23"/>
      <c r="F742" s="23"/>
    </row>
    <row r="743" spans="3:6" ht="12.95" customHeight="1">
      <c r="C743" s="37"/>
      <c r="E743" s="23"/>
      <c r="F743" s="23"/>
    </row>
    <row r="744" spans="3:6" ht="12.95" customHeight="1">
      <c r="C744" s="37"/>
      <c r="E744" s="23"/>
      <c r="F744" s="23"/>
    </row>
    <row r="745" spans="3:6" ht="12.95" customHeight="1">
      <c r="C745" s="37"/>
      <c r="E745" s="23"/>
      <c r="F745" s="23"/>
    </row>
    <row r="746" spans="3:6" ht="12.95" customHeight="1">
      <c r="C746" s="37"/>
      <c r="E746" s="23"/>
      <c r="F746" s="23"/>
    </row>
    <row r="747" spans="3:6" ht="12.95" customHeight="1">
      <c r="C747" s="37"/>
      <c r="E747" s="23"/>
      <c r="F747" s="23"/>
    </row>
    <row r="748" spans="3:6" ht="12.95" customHeight="1">
      <c r="C748" s="37"/>
      <c r="E748" s="23"/>
      <c r="F748" s="23"/>
    </row>
    <row r="749" spans="3:6" ht="12.95" customHeight="1">
      <c r="C749" s="37"/>
      <c r="E749" s="23"/>
      <c r="F749" s="23"/>
    </row>
    <row r="750" spans="3:6" ht="12.95" customHeight="1">
      <c r="C750" s="37"/>
      <c r="E750" s="23"/>
      <c r="F750" s="23"/>
    </row>
    <row r="751" spans="3:6" ht="12.95" customHeight="1">
      <c r="C751" s="37"/>
      <c r="E751" s="23"/>
      <c r="F751" s="23"/>
    </row>
    <row r="752" spans="3:6" ht="12.95" customHeight="1">
      <c r="C752" s="37"/>
      <c r="E752" s="23"/>
      <c r="F752" s="23"/>
    </row>
    <row r="753" spans="3:6" ht="12.95" customHeight="1">
      <c r="C753" s="37"/>
      <c r="E753" s="23"/>
      <c r="F753" s="23"/>
    </row>
    <row r="754" spans="3:6" ht="12.95" customHeight="1">
      <c r="C754" s="37"/>
      <c r="E754" s="23"/>
      <c r="F754" s="23"/>
    </row>
    <row r="755" spans="3:6" ht="12.95" customHeight="1">
      <c r="C755" s="37"/>
      <c r="E755" s="23"/>
      <c r="F755" s="23"/>
    </row>
    <row r="756" spans="3:6" ht="12.95" customHeight="1">
      <c r="C756" s="37"/>
      <c r="E756" s="23"/>
      <c r="F756" s="23"/>
    </row>
    <row r="757" spans="3:6" ht="38.25" customHeight="1">
      <c r="C757" s="37"/>
      <c r="E757" s="23"/>
      <c r="F757" s="23"/>
    </row>
    <row r="758" spans="3:6" ht="12.95" customHeight="1">
      <c r="C758" s="37"/>
      <c r="E758" s="23"/>
      <c r="F758" s="23"/>
    </row>
    <row r="759" spans="3:6" ht="12.95" customHeight="1">
      <c r="C759" s="37"/>
      <c r="E759" s="23"/>
      <c r="F759" s="23"/>
    </row>
    <row r="760" spans="3:6" ht="12.95" customHeight="1">
      <c r="C760" s="37"/>
      <c r="E760" s="23"/>
      <c r="F760" s="23"/>
    </row>
    <row r="761" spans="3:6" ht="12.95" customHeight="1">
      <c r="C761" s="37"/>
      <c r="E761" s="23"/>
      <c r="F761" s="23"/>
    </row>
    <row r="762" spans="3:6" ht="12.95" customHeight="1">
      <c r="C762" s="37"/>
      <c r="E762" s="23"/>
      <c r="F762" s="23"/>
    </row>
    <row r="763" spans="3:6" ht="12.95" customHeight="1">
      <c r="C763" s="37"/>
      <c r="E763" s="23"/>
      <c r="F763" s="23"/>
    </row>
    <row r="764" spans="3:6" ht="12.95" customHeight="1">
      <c r="C764" s="37"/>
      <c r="E764" s="23"/>
      <c r="F764" s="23"/>
    </row>
    <row r="765" spans="3:6" ht="38.25" customHeight="1">
      <c r="C765" s="37"/>
      <c r="E765" s="23"/>
      <c r="F765" s="23"/>
    </row>
    <row r="766" spans="3:6" ht="12.95" customHeight="1">
      <c r="C766" s="37"/>
      <c r="E766" s="23"/>
      <c r="F766" s="23"/>
    </row>
    <row r="767" spans="3:6" ht="12.95" customHeight="1">
      <c r="C767" s="37"/>
      <c r="E767" s="23"/>
      <c r="F767" s="23"/>
    </row>
    <row r="768" spans="3:6" ht="12.95" customHeight="1">
      <c r="C768" s="37"/>
      <c r="E768" s="23"/>
      <c r="F768" s="23"/>
    </row>
    <row r="769" spans="3:6" ht="12.95" customHeight="1">
      <c r="C769" s="37"/>
      <c r="E769" s="23"/>
      <c r="F769" s="23"/>
    </row>
    <row r="770" spans="3:6" ht="12.95" customHeight="1">
      <c r="C770" s="37"/>
      <c r="E770" s="23"/>
      <c r="F770" s="23"/>
    </row>
    <row r="771" spans="3:6" ht="12.95" customHeight="1">
      <c r="C771" s="37"/>
      <c r="E771" s="23"/>
      <c r="F771" s="23"/>
    </row>
    <row r="772" spans="3:6" ht="12.95" customHeight="1">
      <c r="C772" s="37"/>
      <c r="E772" s="23"/>
      <c r="F772" s="23"/>
    </row>
    <row r="773" spans="3:6" ht="36.75" customHeight="1">
      <c r="C773" s="37"/>
      <c r="E773" s="23"/>
      <c r="F773" s="23"/>
    </row>
    <row r="774" spans="3:6" ht="12.95" customHeight="1">
      <c r="C774" s="37"/>
      <c r="E774" s="23"/>
      <c r="F774" s="23"/>
    </row>
    <row r="775" spans="3:6" ht="12.95" customHeight="1">
      <c r="C775" s="37"/>
      <c r="E775" s="23"/>
      <c r="F775" s="23"/>
    </row>
    <row r="776" spans="3:6" ht="12.95" customHeight="1">
      <c r="C776" s="37"/>
      <c r="E776" s="23"/>
      <c r="F776" s="23"/>
    </row>
    <row r="777" spans="3:6" ht="12.95" customHeight="1">
      <c r="C777" s="37"/>
      <c r="E777" s="23"/>
      <c r="F777" s="23"/>
    </row>
    <row r="778" spans="3:6" ht="12.95" customHeight="1">
      <c r="C778" s="37"/>
      <c r="E778" s="23"/>
      <c r="F778" s="23"/>
    </row>
    <row r="779" spans="3:6" ht="12.95" customHeight="1">
      <c r="C779" s="37"/>
      <c r="E779" s="23"/>
      <c r="F779" s="23"/>
    </row>
    <row r="780" spans="3:6" ht="12.95" customHeight="1">
      <c r="C780" s="37"/>
      <c r="E780" s="23"/>
      <c r="F780" s="23"/>
    </row>
    <row r="781" spans="3:6" ht="12.95" customHeight="1">
      <c r="C781" s="37"/>
      <c r="E781" s="23"/>
      <c r="F781" s="23"/>
    </row>
    <row r="782" spans="3:6" ht="12.95" customHeight="1">
      <c r="C782" s="37"/>
      <c r="E782" s="23"/>
      <c r="F782" s="23"/>
    </row>
    <row r="783" spans="3:6" ht="12.95" customHeight="1">
      <c r="C783" s="37"/>
      <c r="E783" s="23"/>
      <c r="F783" s="23"/>
    </row>
    <row r="784" spans="3:6" ht="12.95" customHeight="1">
      <c r="C784" s="37"/>
      <c r="E784" s="23"/>
      <c r="F784" s="23"/>
    </row>
    <row r="785" spans="3:6" ht="12.95" customHeight="1">
      <c r="C785" s="37"/>
      <c r="E785" s="23"/>
      <c r="F785" s="23"/>
    </row>
    <row r="786" spans="3:6" ht="12.95" customHeight="1">
      <c r="C786" s="37"/>
      <c r="E786" s="23"/>
      <c r="F786" s="23"/>
    </row>
    <row r="787" spans="3:6" ht="12.95" customHeight="1">
      <c r="C787" s="37"/>
      <c r="E787" s="23"/>
      <c r="F787" s="23"/>
    </row>
    <row r="788" spans="3:6" ht="12.95" customHeight="1">
      <c r="C788" s="37"/>
      <c r="E788" s="23"/>
      <c r="F788" s="23"/>
    </row>
    <row r="789" spans="3:6" ht="12.95" customHeight="1">
      <c r="C789" s="37"/>
      <c r="E789" s="23"/>
      <c r="F789" s="23"/>
    </row>
    <row r="790" spans="3:6" ht="12.95" customHeight="1">
      <c r="C790" s="37"/>
      <c r="E790" s="23"/>
      <c r="F790" s="23"/>
    </row>
    <row r="791" spans="3:6">
      <c r="C791" s="37"/>
      <c r="E791" s="23"/>
      <c r="F791" s="23"/>
    </row>
    <row r="792" spans="3:6" ht="12.95" customHeight="1">
      <c r="C792" s="37"/>
      <c r="E792" s="23"/>
      <c r="F792" s="23"/>
    </row>
    <row r="793" spans="3:6" ht="48" customHeight="1">
      <c r="C793" s="37"/>
      <c r="E793" s="23"/>
      <c r="F793" s="23"/>
    </row>
    <row r="794" spans="3:6" ht="12.75" customHeight="1">
      <c r="C794" s="37"/>
      <c r="E794" s="23"/>
      <c r="F794" s="23"/>
    </row>
    <row r="795" spans="3:6" ht="12.75" customHeight="1">
      <c r="C795" s="37"/>
      <c r="E795" s="23"/>
      <c r="F795" s="23"/>
    </row>
    <row r="796" spans="3:6" ht="12.75" customHeight="1">
      <c r="C796" s="37"/>
      <c r="E796" s="23"/>
      <c r="F796" s="23"/>
    </row>
    <row r="797" spans="3:6" ht="12.75" customHeight="1">
      <c r="C797" s="37"/>
      <c r="E797" s="23"/>
      <c r="F797" s="23"/>
    </row>
    <row r="798" spans="3:6" ht="12.75" customHeight="1">
      <c r="C798" s="37"/>
      <c r="E798" s="23"/>
      <c r="F798" s="23"/>
    </row>
    <row r="799" spans="3:6" ht="12.75" customHeight="1">
      <c r="C799" s="37"/>
      <c r="E799" s="23"/>
      <c r="F799" s="23"/>
    </row>
    <row r="800" spans="3:6" ht="12.75" customHeight="1">
      <c r="C800" s="37"/>
      <c r="E800" s="23"/>
      <c r="F800" s="23"/>
    </row>
    <row r="801" spans="3:6" ht="12.75" customHeight="1">
      <c r="C801" s="37"/>
      <c r="E801" s="23"/>
      <c r="F801" s="23"/>
    </row>
    <row r="802" spans="3:6" ht="12.75" customHeight="1">
      <c r="C802" s="37"/>
      <c r="E802" s="23"/>
      <c r="F802" s="23"/>
    </row>
    <row r="803" spans="3:6" ht="12.75" customHeight="1">
      <c r="C803" s="37"/>
      <c r="E803" s="23"/>
      <c r="F803" s="23"/>
    </row>
    <row r="804" spans="3:6" ht="12.75" customHeight="1">
      <c r="C804" s="37"/>
      <c r="E804" s="23"/>
      <c r="F804" s="23"/>
    </row>
    <row r="805" spans="3:6" ht="12.75" customHeight="1"/>
    <row r="806" spans="3:6" ht="12.75" customHeight="1"/>
    <row r="808" spans="3:6" ht="12.95" customHeight="1"/>
    <row r="810" spans="3:6" ht="12.95" customHeight="1"/>
    <row r="812" spans="3:6" ht="12.95" customHeight="1"/>
    <row r="813" spans="3:6" ht="12.95" customHeight="1"/>
    <row r="814" spans="3:6" ht="12.95" customHeight="1"/>
    <row r="815" spans="3:6" ht="12.95" customHeight="1"/>
    <row r="816" spans="3:6" ht="12.95" customHeight="1"/>
    <row r="817" ht="12.95" customHeight="1"/>
    <row r="818" ht="12.95" customHeight="1"/>
    <row r="819" ht="12.95" customHeight="1"/>
    <row r="820" ht="12.95" customHeight="1"/>
    <row r="821" ht="12.95" customHeight="1"/>
    <row r="822" ht="12.95" customHeight="1"/>
    <row r="823" ht="12.95" customHeight="1"/>
    <row r="824" ht="12.95" customHeight="1"/>
    <row r="825" ht="12.95" customHeight="1"/>
    <row r="826" ht="12.95" customHeight="1"/>
    <row r="827" ht="12.95" customHeight="1"/>
    <row r="828" ht="12.95" customHeight="1"/>
    <row r="829" ht="12.95" customHeight="1"/>
    <row r="830" ht="12.95" customHeight="1"/>
    <row r="831" ht="12.95" customHeight="1"/>
    <row r="832" ht="12.95" customHeight="1"/>
    <row r="833" ht="12.95" customHeight="1"/>
    <row r="834" ht="12.95" customHeight="1"/>
    <row r="835" ht="12.95" customHeight="1"/>
    <row r="836" ht="12.95" customHeight="1"/>
    <row r="837" ht="12.95" customHeight="1"/>
    <row r="838" ht="12.95" customHeight="1"/>
    <row r="839" ht="12.95" customHeight="1"/>
    <row r="840" ht="12.95" customHeight="1"/>
    <row r="841" ht="12.95" customHeight="1"/>
    <row r="842" ht="12.95" customHeight="1"/>
    <row r="843" ht="12.95" customHeight="1"/>
    <row r="844" ht="12.95" customHeight="1"/>
    <row r="845" ht="12.95" customHeight="1"/>
    <row r="846" ht="12.95" customHeight="1"/>
    <row r="847" ht="12.95" customHeight="1"/>
    <row r="848" ht="12.95" customHeight="1"/>
    <row r="849" ht="12.95" customHeight="1"/>
    <row r="850" ht="12.95" customHeight="1"/>
    <row r="851" ht="12.95" customHeight="1"/>
    <row r="852" ht="12.95" customHeight="1"/>
    <row r="853" ht="12.95" customHeight="1"/>
    <row r="854" ht="12.95" customHeight="1"/>
    <row r="855" ht="12.95" customHeight="1"/>
    <row r="856" ht="12.95" customHeight="1"/>
    <row r="857" ht="12.95" customHeight="1"/>
    <row r="858" ht="12.95" customHeight="1"/>
    <row r="859" ht="12.95" customHeight="1"/>
    <row r="860" ht="12.95" customHeight="1"/>
    <row r="861" ht="12.95" customHeight="1"/>
    <row r="862" ht="12.95" customHeight="1"/>
    <row r="863" ht="12.95" customHeight="1"/>
    <row r="864" ht="12.95" customHeight="1"/>
    <row r="865" ht="12.95" customHeight="1"/>
    <row r="867" ht="12.95" customHeight="1"/>
    <row r="869" ht="12.95" customHeight="1"/>
    <row r="870" ht="12.95" customHeight="1"/>
    <row r="871" ht="12.95" customHeight="1"/>
    <row r="873" ht="12.95" customHeight="1"/>
    <row r="874" ht="12.95" customHeight="1"/>
    <row r="875" ht="12.95" customHeight="1"/>
    <row r="876" ht="12.95" customHeight="1"/>
    <row r="877" ht="12.95" customHeight="1"/>
    <row r="878" ht="12.95" customHeight="1"/>
    <row r="879" ht="12.95" customHeight="1"/>
    <row r="881" ht="12.95" customHeight="1"/>
    <row r="883" ht="12.95" customHeight="1"/>
    <row r="884" ht="12.95" customHeight="1"/>
    <row r="885" ht="12.95" customHeight="1"/>
    <row r="887" ht="12.95" customHeight="1"/>
    <row r="889" ht="12.95" customHeight="1"/>
    <row r="890" ht="12.95" customHeight="1"/>
    <row r="891"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7" ht="13.5" customHeight="1"/>
    <row r="913" ht="12.95" customHeight="1"/>
    <row r="914" ht="12.75" customHeight="1"/>
    <row r="915" ht="12.95" customHeight="1"/>
    <row r="916" ht="12.7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30" ht="12.75" customHeight="1"/>
    <row r="932" ht="12.75" customHeight="1"/>
    <row r="945" ht="12.95" customHeight="1"/>
    <row r="950" ht="12.95" customHeight="1"/>
    <row r="952" ht="12.95" customHeight="1"/>
    <row r="954" ht="12.95" customHeight="1"/>
    <row r="955" ht="12.95" customHeight="1"/>
    <row r="956" ht="12.95" customHeight="1"/>
    <row r="958" ht="12.95" customHeight="1"/>
    <row r="959" ht="13.5" customHeight="1"/>
    <row r="960" ht="12.95" customHeight="1"/>
    <row r="961" ht="12.95" customHeight="1"/>
    <row r="962" ht="12.95" customHeight="1"/>
    <row r="963" ht="23.25" customHeight="1"/>
    <row r="964" ht="12.95" customHeight="1"/>
    <row r="965" ht="12.95" customHeight="1"/>
    <row r="966" ht="12.95" customHeight="1"/>
    <row r="968" ht="12.95" customHeight="1"/>
    <row r="969" ht="11.25" customHeight="1"/>
    <row r="970" ht="12.95" customHeight="1"/>
    <row r="972" ht="12.95" customHeight="1"/>
    <row r="973" ht="12.95" customHeight="1"/>
    <row r="974" ht="12.95" customHeight="1"/>
    <row r="975" ht="12.95" customHeight="1"/>
    <row r="976" ht="12.95" customHeight="1"/>
    <row r="977" ht="12.95" customHeight="1"/>
    <row r="978" ht="12.95" customHeight="1"/>
    <row r="979" ht="12.95" customHeight="1"/>
    <row r="980" ht="12.95" customHeight="1"/>
    <row r="981" ht="12.95" customHeight="1"/>
    <row r="982" ht="12.95" customHeight="1"/>
    <row r="983" ht="12.95" customHeight="1"/>
    <row r="984" ht="12.95" customHeight="1"/>
    <row r="986" ht="12.95" customHeight="1"/>
    <row r="987" ht="12.95" customHeight="1"/>
    <row r="988" ht="12.95" customHeight="1"/>
    <row r="990" ht="12.95" customHeight="1"/>
    <row r="991" ht="12.95" customHeight="1"/>
    <row r="992" ht="12.95" customHeight="1"/>
    <row r="993" ht="12.95" customHeight="1"/>
    <row r="994" ht="12.95" customHeight="1"/>
    <row r="995" ht="12.95" customHeight="1"/>
    <row r="996" ht="12.95" customHeight="1"/>
    <row r="997" ht="12.95" customHeight="1"/>
    <row r="998" ht="12.95" customHeight="1"/>
    <row r="999" ht="12.95" customHeight="1"/>
    <row r="1000" ht="12.95" customHeight="1"/>
    <row r="1001" ht="12.9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4"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8" ht="12.95" customHeight="1"/>
    <row r="1029" ht="12.95" customHeight="1"/>
    <row r="1030" ht="12.95" customHeight="1"/>
    <row r="1031" ht="12.95" customHeight="1"/>
    <row r="1032"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9" ht="12.95" customHeight="1"/>
    <row r="1061" ht="12.95" customHeight="1"/>
    <row r="1062" ht="12.95" customHeight="1"/>
    <row r="1063" ht="12.95" customHeight="1"/>
    <row r="1065" ht="12.95" customHeight="1"/>
    <row r="1067"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4" ht="12.95" customHeight="1"/>
    <row r="1085" ht="12.95" customHeight="1"/>
    <row r="1086" ht="12.95" customHeight="1"/>
    <row r="1088" ht="12.95" customHeight="1"/>
    <row r="1090" ht="12.95" customHeight="1"/>
    <row r="1092" ht="12.95" customHeight="1"/>
    <row r="1094" ht="12.95" customHeight="1"/>
    <row r="1096" ht="12.95" customHeight="1"/>
    <row r="1098" ht="12.95" customHeight="1"/>
    <row r="1099" ht="12.95" customHeight="1"/>
    <row r="1100" ht="12.95" customHeight="1"/>
    <row r="1102" ht="12.95" customHeight="1"/>
    <row r="1104" ht="12.95" customHeight="1"/>
    <row r="1106" ht="12.95" customHeight="1"/>
    <row r="1107" ht="12.95" customHeight="1"/>
    <row r="1108" ht="12.95" customHeight="1"/>
    <row r="1110" ht="12.95" customHeight="1"/>
    <row r="1112" ht="12.95" customHeight="1"/>
    <row r="1114"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29" ht="12.95" customHeight="1"/>
    <row r="1130" ht="24.95" customHeight="1"/>
    <row r="1131" ht="12.95" customHeight="1"/>
    <row r="1133" ht="12.95" customHeight="1"/>
    <row r="1135" ht="12.95" customHeight="1"/>
    <row r="1137" ht="12.95" customHeight="1"/>
    <row r="1138" ht="12.95" customHeight="1"/>
    <row r="1139" ht="12.95" customHeight="1"/>
    <row r="1140" ht="12.95" customHeight="1"/>
    <row r="1141" ht="12.95" customHeight="1"/>
    <row r="1142" ht="12.95" customHeight="1"/>
    <row r="1143" ht="12.95" customHeight="1"/>
    <row r="1144" ht="12.95" customHeight="1"/>
    <row r="1145" ht="12.95" customHeight="1"/>
    <row r="1146" ht="12.95" customHeight="1"/>
    <row r="1147" ht="12.95" customHeight="1"/>
    <row r="1148" ht="12.95" customHeight="1"/>
    <row r="1149" ht="12.95" customHeight="1"/>
    <row r="1150" ht="12.95" customHeight="1"/>
    <row r="1151" ht="12.95" customHeight="1"/>
    <row r="1152" ht="12.95" customHeight="1"/>
    <row r="1153"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spans="1:6" ht="12.95" customHeight="1"/>
    <row r="1170" spans="1:6" ht="12.95" customHeight="1"/>
    <row r="1171" spans="1:6" ht="12.95" customHeight="1"/>
    <row r="1172" spans="1:6" ht="12.95" customHeight="1"/>
    <row r="1173" spans="1:6" ht="12.95" customHeight="1"/>
    <row r="1174" spans="1:6" ht="12.95" customHeight="1"/>
    <row r="1175" spans="1:6" ht="12.95" customHeight="1"/>
    <row r="1176" spans="1:6" ht="12.95" customHeight="1"/>
    <row r="1177" spans="1:6" ht="12.95" customHeight="1"/>
    <row r="1178" spans="1:6" ht="12.95" customHeight="1"/>
    <row r="1179" spans="1:6" s="32" customFormat="1">
      <c r="A1179" s="286"/>
      <c r="B1179" s="23"/>
      <c r="C1179" s="80"/>
      <c r="D1179" s="23"/>
      <c r="E1179" s="93"/>
      <c r="F1179" s="73"/>
    </row>
    <row r="1180" spans="1:6" s="32" customFormat="1">
      <c r="A1180" s="286"/>
      <c r="B1180" s="23"/>
      <c r="C1180" s="80"/>
      <c r="D1180" s="23"/>
      <c r="E1180" s="93"/>
      <c r="F1180" s="73"/>
    </row>
    <row r="1181" spans="1:6" s="32" customFormat="1">
      <c r="A1181" s="286"/>
      <c r="B1181" s="23"/>
      <c r="C1181" s="80"/>
      <c r="D1181" s="23"/>
      <c r="E1181" s="93"/>
      <c r="F1181" s="73"/>
    </row>
    <row r="1182" spans="1:6" s="32" customFormat="1">
      <c r="A1182" s="286"/>
      <c r="B1182" s="23"/>
      <c r="C1182" s="80"/>
      <c r="D1182" s="23"/>
      <c r="E1182" s="93"/>
      <c r="F1182" s="73"/>
    </row>
    <row r="1183" spans="1:6" s="32" customFormat="1">
      <c r="A1183" s="286"/>
      <c r="B1183" s="23"/>
      <c r="C1183" s="80"/>
      <c r="D1183" s="23"/>
      <c r="E1183" s="93"/>
      <c r="F1183" s="73"/>
    </row>
    <row r="1184" spans="1:6" s="32" customFormat="1">
      <c r="A1184" s="286"/>
      <c r="B1184" s="23"/>
      <c r="C1184" s="80"/>
      <c r="D1184" s="23"/>
      <c r="E1184" s="93"/>
      <c r="F1184" s="73"/>
    </row>
    <row r="1185" spans="1:6" s="32" customFormat="1">
      <c r="A1185" s="286"/>
      <c r="B1185" s="23"/>
      <c r="C1185" s="80"/>
      <c r="D1185" s="23"/>
      <c r="E1185" s="93"/>
      <c r="F1185" s="73"/>
    </row>
    <row r="1186" spans="1:6" s="32" customFormat="1">
      <c r="A1186" s="286"/>
      <c r="B1186" s="23"/>
      <c r="C1186" s="80"/>
      <c r="D1186" s="23"/>
      <c r="E1186" s="93"/>
      <c r="F1186" s="73"/>
    </row>
    <row r="1187" spans="1:6" ht="80.25" customHeight="1"/>
    <row r="1188" spans="1:6" s="32" customFormat="1">
      <c r="A1188" s="286"/>
      <c r="B1188" s="23"/>
      <c r="C1188" s="80"/>
      <c r="D1188" s="23"/>
      <c r="E1188" s="93"/>
      <c r="F1188" s="73"/>
    </row>
    <row r="1189" spans="1:6" s="32" customFormat="1">
      <c r="A1189" s="286"/>
      <c r="B1189" s="23"/>
      <c r="C1189" s="80"/>
      <c r="D1189" s="23"/>
      <c r="E1189" s="93"/>
      <c r="F1189" s="73"/>
    </row>
    <row r="1190" spans="1:6" s="32" customFormat="1">
      <c r="A1190" s="286"/>
      <c r="B1190" s="23"/>
      <c r="C1190" s="80"/>
      <c r="D1190" s="23"/>
      <c r="E1190" s="93"/>
      <c r="F1190" s="73"/>
    </row>
    <row r="1191" spans="1:6" s="32" customFormat="1">
      <c r="A1191" s="286"/>
      <c r="B1191" s="23"/>
      <c r="C1191" s="80"/>
      <c r="D1191" s="23"/>
      <c r="E1191" s="93"/>
      <c r="F1191" s="73"/>
    </row>
    <row r="1192" spans="1:6" s="32" customFormat="1">
      <c r="A1192" s="286"/>
      <c r="B1192" s="23"/>
      <c r="C1192" s="80"/>
      <c r="D1192" s="23"/>
      <c r="E1192" s="93"/>
      <c r="F1192" s="73"/>
    </row>
    <row r="1193" spans="1:6" s="32" customFormat="1">
      <c r="A1193" s="286"/>
      <c r="B1193" s="23"/>
      <c r="C1193" s="80"/>
      <c r="D1193" s="23"/>
      <c r="E1193" s="93"/>
      <c r="F1193" s="73"/>
    </row>
    <row r="1194" spans="1:6" s="32" customFormat="1">
      <c r="A1194" s="286"/>
      <c r="B1194" s="23"/>
      <c r="C1194" s="80"/>
      <c r="D1194" s="23"/>
      <c r="E1194" s="93"/>
      <c r="F1194" s="73"/>
    </row>
    <row r="1195" spans="1:6" s="32" customFormat="1">
      <c r="A1195" s="286"/>
      <c r="B1195" s="23"/>
      <c r="C1195" s="80"/>
      <c r="D1195" s="23"/>
      <c r="E1195" s="93"/>
      <c r="F1195" s="73"/>
    </row>
    <row r="1196" spans="1:6" s="32" customFormat="1">
      <c r="A1196" s="286"/>
      <c r="B1196" s="23"/>
      <c r="C1196" s="80"/>
      <c r="D1196" s="23"/>
      <c r="E1196" s="93"/>
      <c r="F1196" s="73"/>
    </row>
    <row r="1197" spans="1:6" s="32" customFormat="1">
      <c r="A1197" s="286"/>
      <c r="B1197" s="23"/>
      <c r="C1197" s="80"/>
      <c r="D1197" s="23"/>
      <c r="E1197" s="93"/>
      <c r="F1197" s="73"/>
    </row>
    <row r="1198" spans="1:6" s="32" customFormat="1">
      <c r="A1198" s="286"/>
      <c r="B1198" s="23"/>
      <c r="C1198" s="80"/>
      <c r="D1198" s="23"/>
      <c r="E1198" s="93"/>
      <c r="F1198" s="73"/>
    </row>
    <row r="1199" spans="1:6" s="32" customFormat="1">
      <c r="A1199" s="286"/>
      <c r="B1199" s="23"/>
      <c r="C1199" s="80"/>
      <c r="D1199" s="23"/>
      <c r="E1199" s="93"/>
      <c r="F1199" s="73"/>
    </row>
    <row r="1200" spans="1:6" s="32" customFormat="1">
      <c r="A1200" s="286"/>
      <c r="B1200" s="23"/>
      <c r="C1200" s="80"/>
      <c r="D1200" s="23"/>
      <c r="E1200" s="93"/>
      <c r="F1200" s="73"/>
    </row>
    <row r="1201" spans="1:6" s="32" customFormat="1">
      <c r="A1201" s="286"/>
      <c r="B1201" s="23"/>
      <c r="C1201" s="80"/>
      <c r="D1201" s="23"/>
      <c r="E1201" s="93"/>
      <c r="F1201" s="73"/>
    </row>
    <row r="1202" spans="1:6" s="32" customFormat="1">
      <c r="A1202" s="286"/>
      <c r="B1202" s="23"/>
      <c r="C1202" s="80"/>
      <c r="D1202" s="23"/>
      <c r="E1202" s="93"/>
      <c r="F1202" s="73"/>
    </row>
    <row r="1203" spans="1:6" s="32" customFormat="1">
      <c r="A1203" s="286"/>
      <c r="B1203" s="23"/>
      <c r="C1203" s="80"/>
      <c r="D1203" s="23"/>
      <c r="E1203" s="93"/>
      <c r="F1203" s="73"/>
    </row>
    <row r="1204" spans="1:6" s="32" customFormat="1">
      <c r="A1204" s="286"/>
      <c r="B1204" s="23"/>
      <c r="C1204" s="80"/>
      <c r="D1204" s="23"/>
      <c r="E1204" s="93"/>
      <c r="F1204" s="73"/>
    </row>
    <row r="1205" spans="1:6" s="32" customFormat="1" ht="39.950000000000003" customHeight="1">
      <c r="A1205" s="286"/>
      <c r="B1205" s="23"/>
      <c r="C1205" s="80"/>
      <c r="D1205" s="23"/>
      <c r="E1205" s="93"/>
      <c r="F1205" s="73"/>
    </row>
    <row r="1206" spans="1:6" s="32" customFormat="1">
      <c r="A1206" s="286"/>
      <c r="B1206" s="23"/>
      <c r="C1206" s="80"/>
      <c r="D1206" s="23"/>
      <c r="E1206" s="93"/>
      <c r="F1206" s="73"/>
    </row>
    <row r="1207" spans="1:6" s="32" customFormat="1">
      <c r="A1207" s="286"/>
      <c r="B1207" s="23"/>
      <c r="C1207" s="80"/>
      <c r="D1207" s="23"/>
      <c r="E1207" s="93"/>
      <c r="F1207" s="73"/>
    </row>
    <row r="1208" spans="1:6" s="32" customFormat="1">
      <c r="A1208" s="286"/>
      <c r="B1208" s="23"/>
      <c r="C1208" s="80"/>
      <c r="D1208" s="23"/>
      <c r="E1208" s="93"/>
      <c r="F1208" s="73"/>
    </row>
    <row r="1209" spans="1:6" ht="107.25" customHeight="1"/>
    <row r="1210" spans="1:6" s="67" customFormat="1">
      <c r="A1210" s="286"/>
      <c r="B1210" s="23"/>
      <c r="C1210" s="80"/>
      <c r="D1210" s="23"/>
      <c r="E1210" s="93"/>
      <c r="F1210" s="73"/>
    </row>
    <row r="1211" spans="1:6" s="67" customFormat="1">
      <c r="A1211" s="286"/>
      <c r="B1211" s="23"/>
      <c r="C1211" s="80"/>
      <c r="D1211" s="23"/>
      <c r="E1211" s="93"/>
      <c r="F1211" s="73"/>
    </row>
    <row r="1212" spans="1:6" s="67" customFormat="1">
      <c r="A1212" s="286"/>
      <c r="B1212" s="23"/>
      <c r="C1212" s="80"/>
      <c r="D1212" s="23"/>
      <c r="E1212" s="93"/>
      <c r="F1212" s="73"/>
    </row>
    <row r="1227" spans="1:6" s="32" customFormat="1">
      <c r="A1227" s="286"/>
      <c r="B1227" s="23"/>
      <c r="C1227" s="80"/>
      <c r="D1227" s="23"/>
      <c r="E1227" s="93"/>
      <c r="F1227" s="73"/>
    </row>
    <row r="1228" spans="1:6" s="32" customFormat="1" ht="74.25" customHeight="1">
      <c r="A1228" s="286"/>
      <c r="B1228" s="23"/>
      <c r="C1228" s="80"/>
      <c r="D1228" s="23"/>
      <c r="E1228" s="93"/>
      <c r="F1228" s="73"/>
    </row>
    <row r="1229" spans="1:6" s="32" customFormat="1">
      <c r="A1229" s="286"/>
      <c r="B1229" s="23"/>
      <c r="C1229" s="80"/>
      <c r="D1229" s="23"/>
      <c r="E1229" s="93"/>
      <c r="F1229" s="73"/>
    </row>
    <row r="1233" spans="1:6" ht="12" customHeight="1"/>
    <row r="1234" spans="1:6" ht="15" customHeight="1"/>
    <row r="1235" spans="1:6" s="32" customFormat="1">
      <c r="A1235" s="286"/>
      <c r="B1235" s="23"/>
      <c r="C1235" s="80"/>
      <c r="D1235" s="23"/>
      <c r="E1235" s="93"/>
      <c r="F1235" s="73"/>
    </row>
    <row r="1236" spans="1:6" s="32" customFormat="1">
      <c r="A1236" s="286"/>
      <c r="B1236" s="23"/>
      <c r="C1236" s="80"/>
      <c r="D1236" s="23"/>
      <c r="E1236" s="93"/>
      <c r="F1236" s="73"/>
    </row>
    <row r="1237" spans="1:6" s="32" customFormat="1">
      <c r="A1237" s="286"/>
      <c r="B1237" s="23"/>
      <c r="C1237" s="80"/>
      <c r="D1237" s="23"/>
      <c r="E1237" s="93"/>
      <c r="F1237" s="73"/>
    </row>
    <row r="1238" spans="1:6" s="32" customFormat="1">
      <c r="A1238" s="286"/>
      <c r="B1238" s="23"/>
      <c r="C1238" s="80"/>
      <c r="D1238" s="23"/>
      <c r="E1238" s="93"/>
      <c r="F1238" s="73"/>
    </row>
    <row r="1239" spans="1:6" s="32" customFormat="1">
      <c r="A1239" s="286"/>
      <c r="B1239" s="23"/>
      <c r="C1239" s="80"/>
      <c r="D1239" s="23"/>
      <c r="E1239" s="93"/>
      <c r="F1239" s="73"/>
    </row>
    <row r="1240" spans="1:6" s="32" customFormat="1">
      <c r="A1240" s="286"/>
      <c r="B1240" s="23"/>
      <c r="C1240" s="80"/>
      <c r="D1240" s="23"/>
      <c r="E1240" s="93"/>
      <c r="F1240" s="73"/>
    </row>
    <row r="1241" spans="1:6" s="32" customFormat="1">
      <c r="A1241" s="286"/>
      <c r="B1241" s="23"/>
      <c r="C1241" s="80"/>
      <c r="D1241" s="23"/>
      <c r="E1241" s="93"/>
      <c r="F1241" s="73"/>
    </row>
    <row r="1242" spans="1:6" s="32" customFormat="1" ht="189.75" customHeight="1">
      <c r="A1242" s="286"/>
      <c r="B1242" s="23"/>
      <c r="C1242" s="80"/>
      <c r="D1242" s="23"/>
      <c r="E1242" s="93"/>
      <c r="F1242" s="73"/>
    </row>
    <row r="1243" spans="1:6" s="32" customFormat="1">
      <c r="A1243" s="286"/>
      <c r="B1243" s="23"/>
      <c r="C1243" s="80"/>
      <c r="D1243" s="23"/>
      <c r="E1243" s="93"/>
      <c r="F1243" s="73"/>
    </row>
    <row r="1244" spans="1:6" s="32" customFormat="1" ht="14.25" customHeight="1">
      <c r="A1244" s="286"/>
      <c r="B1244" s="23"/>
      <c r="C1244" s="80"/>
      <c r="D1244" s="23"/>
      <c r="E1244" s="93"/>
      <c r="F1244" s="73"/>
    </row>
    <row r="1245" spans="1:6" s="32" customFormat="1">
      <c r="A1245" s="286"/>
      <c r="B1245" s="23"/>
      <c r="C1245" s="80"/>
      <c r="D1245" s="23"/>
      <c r="E1245" s="93"/>
      <c r="F1245" s="73"/>
    </row>
    <row r="1246" spans="1:6" s="32" customFormat="1">
      <c r="A1246" s="286"/>
      <c r="B1246" s="23"/>
      <c r="C1246" s="80"/>
      <c r="D1246" s="23"/>
      <c r="E1246" s="93"/>
      <c r="F1246" s="73"/>
    </row>
    <row r="1247" spans="1:6" s="32" customFormat="1">
      <c r="A1247" s="286"/>
      <c r="B1247" s="23"/>
      <c r="C1247" s="80"/>
      <c r="D1247" s="23"/>
      <c r="E1247" s="93"/>
      <c r="F1247" s="73"/>
    </row>
    <row r="1248" spans="1:6" s="32" customFormat="1">
      <c r="A1248" s="286"/>
      <c r="B1248" s="23"/>
      <c r="C1248" s="80"/>
      <c r="D1248" s="23"/>
      <c r="E1248" s="93"/>
      <c r="F1248" s="73"/>
    </row>
    <row r="1249" spans="1:6" s="32" customFormat="1">
      <c r="A1249" s="286"/>
      <c r="B1249" s="23"/>
      <c r="C1249" s="80"/>
      <c r="D1249" s="23"/>
      <c r="E1249" s="93"/>
      <c r="F1249" s="73"/>
    </row>
    <row r="1250" spans="1:6" s="32" customFormat="1">
      <c r="A1250" s="286"/>
      <c r="B1250" s="23"/>
      <c r="C1250" s="80"/>
      <c r="D1250" s="23"/>
      <c r="E1250" s="93"/>
      <c r="F1250" s="73"/>
    </row>
    <row r="1251" spans="1:6" s="32" customFormat="1">
      <c r="A1251" s="286"/>
      <c r="B1251" s="23"/>
      <c r="C1251" s="80"/>
      <c r="D1251" s="23"/>
      <c r="E1251" s="93"/>
      <c r="F1251" s="73"/>
    </row>
    <row r="1252" spans="1:6" s="32" customFormat="1">
      <c r="A1252" s="286"/>
      <c r="B1252" s="23"/>
      <c r="C1252" s="80"/>
      <c r="D1252" s="23"/>
      <c r="E1252" s="93"/>
      <c r="F1252" s="73"/>
    </row>
    <row r="1253" spans="1:6" s="32" customFormat="1">
      <c r="A1253" s="286"/>
      <c r="B1253" s="23"/>
      <c r="C1253" s="80"/>
      <c r="D1253" s="23"/>
      <c r="E1253" s="93"/>
      <c r="F1253" s="73"/>
    </row>
    <row r="1254" spans="1:6" s="32" customFormat="1">
      <c r="A1254" s="286"/>
      <c r="B1254" s="23"/>
      <c r="C1254" s="80"/>
      <c r="D1254" s="23"/>
      <c r="E1254" s="93"/>
      <c r="F1254" s="73"/>
    </row>
    <row r="1255" spans="1:6" s="32" customFormat="1" ht="12" customHeight="1">
      <c r="A1255" s="286"/>
      <c r="B1255" s="23"/>
      <c r="C1255" s="80"/>
      <c r="D1255" s="23"/>
      <c r="E1255" s="93"/>
      <c r="F1255" s="73"/>
    </row>
    <row r="1256" spans="1:6" s="32" customFormat="1" ht="12" customHeight="1">
      <c r="A1256" s="286"/>
      <c r="B1256" s="23"/>
      <c r="C1256" s="80"/>
      <c r="D1256" s="23"/>
      <c r="E1256" s="93"/>
      <c r="F1256" s="73"/>
    </row>
    <row r="1257" spans="1:6" s="32" customFormat="1">
      <c r="A1257" s="286"/>
      <c r="B1257" s="23"/>
      <c r="C1257" s="80"/>
      <c r="D1257" s="23"/>
      <c r="E1257" s="93"/>
      <c r="F1257" s="73"/>
    </row>
    <row r="1258" spans="1:6" ht="12.95" customHeight="1"/>
    <row r="1259" spans="1:6" ht="12.95" customHeight="1"/>
    <row r="1260" spans="1:6" ht="12.95" customHeight="1"/>
    <row r="1261" spans="1:6" ht="12.95" customHeight="1"/>
    <row r="1262" spans="1:6" ht="12.95" customHeight="1"/>
    <row r="1263" spans="1:6" ht="12.95" customHeight="1"/>
    <row r="1264" spans="1:6" ht="12.95" customHeight="1"/>
    <row r="1265" ht="12.95" customHeight="1"/>
    <row r="1266" ht="12.95" customHeight="1"/>
    <row r="1267" ht="12.95" customHeight="1"/>
    <row r="1269" ht="12.95" customHeight="1"/>
    <row r="1270" ht="12.95" customHeight="1"/>
    <row r="1271" ht="12.95" customHeight="1"/>
    <row r="1272" ht="12.95" customHeight="1"/>
    <row r="1273" ht="12.95" customHeight="1"/>
    <row r="1274" ht="12.95" customHeight="1"/>
    <row r="1275" ht="12.95" customHeight="1"/>
    <row r="1277" ht="12.95" customHeight="1"/>
    <row r="1279" ht="12.95" customHeight="1"/>
    <row r="1281" ht="12.95" customHeight="1"/>
    <row r="1283" ht="12.95" customHeight="1"/>
    <row r="1285" ht="12.95" customHeight="1"/>
    <row r="1287" ht="12.95" customHeight="1"/>
    <row r="1288" ht="12.95" customHeight="1"/>
    <row r="1289" ht="12.95" customHeight="1"/>
    <row r="1290" ht="24.95" customHeight="1"/>
    <row r="1291" ht="12.95" customHeight="1"/>
    <row r="1293" ht="12.95" customHeight="1"/>
    <row r="1294" ht="12.95" customHeight="1"/>
    <row r="1295" ht="12.95" customHeight="1"/>
    <row r="1297" ht="12.95" customHeight="1"/>
    <row r="1298" ht="12.95" customHeight="1"/>
    <row r="1299" ht="12.95" customHeight="1"/>
    <row r="1300" ht="12.95" customHeight="1"/>
    <row r="1301" ht="12.95" customHeight="1"/>
    <row r="1302" ht="12.95" customHeight="1"/>
    <row r="1303" ht="12.95" customHeight="1"/>
    <row r="1304" ht="12.95" customHeight="1"/>
    <row r="1305" ht="12.95" customHeight="1"/>
    <row r="1306" ht="12.95" customHeight="1"/>
    <row r="1307" ht="12.95" customHeight="1"/>
    <row r="1308" ht="12.95" customHeight="1"/>
    <row r="1309" ht="12.95" customHeight="1"/>
    <row r="1310" ht="12.95" customHeight="1"/>
    <row r="1311" ht="12.95" customHeight="1"/>
    <row r="1312" ht="12.95" customHeight="1"/>
    <row r="1313" ht="12.95" customHeight="1"/>
    <row r="1314" ht="21.75" customHeight="1"/>
    <row r="1315" ht="12.95" customHeight="1"/>
    <row r="1316" ht="12" customHeight="1"/>
    <row r="1317" ht="12.95" customHeight="1"/>
    <row r="1319" ht="12.95" customHeight="1"/>
    <row r="1321" ht="12.95" customHeight="1"/>
    <row r="1323" ht="11.25" customHeight="1"/>
    <row r="1325" ht="12.95" customHeight="1"/>
    <row r="1326" ht="12" customHeight="1"/>
    <row r="1327" ht="12.95" customHeight="1"/>
    <row r="1328" ht="12.95" customHeight="1"/>
    <row r="1329" ht="12.95" customHeight="1"/>
    <row r="1332" ht="12.95" customHeight="1"/>
    <row r="1333" ht="12.95" customHeight="1"/>
    <row r="1334" ht="12.95" customHeight="1"/>
    <row r="1335" ht="12.95" customHeight="1"/>
    <row r="1337" ht="12.95" customHeight="1"/>
    <row r="1339" ht="12.95" customHeight="1"/>
    <row r="1340" ht="12.95" customHeight="1"/>
    <row r="1341" ht="12.95" customHeight="1"/>
    <row r="1342" ht="12.95" customHeight="1"/>
    <row r="1343" ht="12.95" customHeight="1"/>
    <row r="1344" ht="12.95" customHeight="1"/>
    <row r="1345" ht="12.95" customHeight="1"/>
    <row r="1346" ht="12.95" customHeight="1"/>
    <row r="1347" ht="12.95" customHeight="1"/>
    <row r="1348" ht="12.95" customHeight="1"/>
    <row r="1349" ht="12.95" customHeight="1"/>
    <row r="1350" ht="12.95" customHeight="1"/>
    <row r="1351" ht="12.95" customHeight="1"/>
    <row r="1352" ht="12.95" customHeight="1"/>
    <row r="1353" ht="12.95" customHeight="1"/>
    <row r="1354" ht="12.95" customHeight="1"/>
    <row r="1355" ht="12.95" customHeight="1"/>
    <row r="1356" ht="12.95" customHeight="1"/>
    <row r="1357" ht="12.95" customHeight="1"/>
    <row r="1358" ht="12.95" customHeight="1"/>
    <row r="1359" ht="12.95" customHeight="1"/>
    <row r="1360" ht="12.95" customHeight="1"/>
    <row r="1361" ht="12.95" customHeight="1"/>
    <row r="1362" ht="12.95" customHeight="1"/>
    <row r="1363" ht="12.95" customHeight="1"/>
    <row r="1364" ht="12.95" customHeight="1"/>
    <row r="1365" ht="12.95" customHeight="1"/>
    <row r="1367" ht="12.95" customHeight="1"/>
    <row r="1368" ht="10.5" customHeight="1"/>
    <row r="1369" ht="10.5" customHeight="1"/>
    <row r="1370" ht="12.95" customHeight="1"/>
    <row r="1371" ht="12.95" customHeight="1"/>
    <row r="1372" ht="12.95" customHeight="1"/>
    <row r="1373" ht="12.95" customHeight="1"/>
    <row r="1374" ht="12.95" customHeight="1"/>
    <row r="1375" ht="12.95" customHeight="1"/>
    <row r="1376" ht="12.95" customHeight="1"/>
    <row r="1377" ht="12.95" customHeight="1"/>
    <row r="1378" ht="12.95" customHeight="1"/>
    <row r="1379" ht="12.95" customHeight="1"/>
    <row r="1380" ht="12.95" customHeight="1"/>
    <row r="1381" ht="12.95" customHeight="1"/>
    <row r="1382" ht="12.95" customHeight="1"/>
    <row r="1383" ht="12.95" customHeight="1"/>
    <row r="1384" ht="12.95" customHeight="1"/>
    <row r="1385" ht="12.95" customHeight="1"/>
    <row r="1386" ht="12.95" customHeight="1"/>
    <row r="1387" ht="12.95" customHeight="1"/>
    <row r="1388" ht="12.95" customHeight="1"/>
    <row r="1389" ht="12.95" customHeight="1"/>
    <row r="1390" ht="12.95" customHeight="1"/>
    <row r="1391" ht="12.95" customHeight="1"/>
    <row r="1392" ht="12.95" customHeight="1"/>
    <row r="1393" ht="12.95" customHeight="1"/>
    <row r="1394" ht="12.95" customHeight="1"/>
    <row r="1395" ht="12.95" customHeight="1"/>
    <row r="1396" ht="12.95" customHeight="1"/>
    <row r="1397" ht="12.95" customHeight="1"/>
    <row r="1398" ht="12.95" customHeight="1"/>
    <row r="1399" ht="12.95" customHeight="1"/>
    <row r="1400" ht="12.95" customHeight="1"/>
    <row r="1401" ht="12.95" customHeight="1"/>
    <row r="1402" ht="12.95" customHeight="1"/>
    <row r="1403" ht="12.95" customHeight="1"/>
    <row r="1404" ht="12.95" customHeight="1"/>
    <row r="1405" ht="12.95" customHeight="1"/>
    <row r="1406" ht="12.95" customHeight="1"/>
    <row r="1407" ht="12.95" customHeight="1"/>
    <row r="1408" ht="12.95" customHeight="1"/>
    <row r="1409" ht="12.95" customHeight="1"/>
    <row r="1410" ht="12.95" customHeight="1"/>
    <row r="1411" ht="12.95" customHeight="1"/>
    <row r="1412" ht="12.95" customHeight="1"/>
    <row r="1413" ht="12.95" customHeight="1"/>
    <row r="1414" ht="12.95" customHeight="1"/>
    <row r="1415" ht="12.95" customHeight="1"/>
    <row r="1416" ht="12.95" customHeight="1"/>
    <row r="1417" ht="12.95" customHeight="1"/>
    <row r="1418" ht="12.95" customHeight="1"/>
    <row r="1419" ht="12.95" customHeight="1"/>
    <row r="1421" ht="12.95" customHeight="1"/>
    <row r="1422" ht="11.25" customHeight="1"/>
    <row r="1423" ht="12.95" customHeight="1"/>
    <row r="1427" ht="12.95" customHeight="1"/>
    <row r="1428" ht="10.5" customHeight="1"/>
    <row r="1429" ht="12.95" customHeight="1"/>
    <row r="1430" ht="12.95" customHeight="1"/>
    <row r="1431" ht="12.95" customHeight="1"/>
    <row r="1433" ht="12.95" customHeight="1"/>
    <row r="1435" ht="12.95" customHeight="1"/>
    <row r="1436" ht="12" customHeight="1"/>
    <row r="1437" ht="12.95" customHeight="1"/>
    <row r="1439" ht="12.95" customHeight="1"/>
    <row r="1440" ht="12.95" customHeight="1"/>
    <row r="1441" ht="12.95" customHeight="1"/>
    <row r="1443" ht="12.95" customHeight="1"/>
    <row r="1444" ht="12.95" customHeight="1"/>
    <row r="1445" ht="12.95" customHeight="1"/>
    <row r="1446" ht="12.95" customHeight="1"/>
    <row r="1447" ht="12.95" customHeight="1"/>
    <row r="1448" ht="12.95" customHeight="1"/>
    <row r="1449" ht="12.95" customHeight="1"/>
    <row r="1450" ht="12.95" customHeight="1"/>
    <row r="1451" ht="12.95" customHeight="1"/>
    <row r="1452" ht="12.95" customHeight="1"/>
    <row r="1453" ht="12.95" customHeight="1"/>
    <row r="1454" ht="12.95" customHeight="1"/>
    <row r="1455" ht="12.95" customHeight="1"/>
    <row r="1456" ht="12.95" customHeight="1"/>
    <row r="1457" ht="12.95" customHeight="1"/>
    <row r="1458" ht="12.95" customHeight="1"/>
    <row r="1459" ht="12.95" customHeight="1"/>
    <row r="1460" ht="12.95" customHeight="1"/>
    <row r="1461" ht="12.95" customHeight="1"/>
    <row r="1462" ht="12.95" customHeight="1"/>
    <row r="1463" ht="12.95" customHeight="1"/>
    <row r="1464" ht="12.95" customHeight="1"/>
    <row r="1465" ht="12.95" customHeight="1"/>
    <row r="1466" ht="12.95" customHeight="1"/>
    <row r="1467" ht="12.95" customHeight="1"/>
    <row r="1468" ht="12.95" customHeight="1"/>
    <row r="1469" ht="12.95" customHeight="1"/>
    <row r="1470" ht="12.95" customHeight="1"/>
    <row r="1471" ht="12.95" customHeight="1"/>
    <row r="1472" ht="12.95" customHeight="1"/>
    <row r="1473" ht="12.95" customHeight="1"/>
    <row r="1474" ht="12.95" customHeight="1"/>
    <row r="1475" ht="12.95" customHeight="1"/>
    <row r="1476" ht="12.95" customHeight="1"/>
    <row r="1477" ht="12.95" customHeight="1"/>
    <row r="1478" ht="12.95" customHeight="1"/>
    <row r="1479" ht="12.95" customHeight="1"/>
    <row r="1480" ht="12.95" customHeight="1"/>
    <row r="1481" ht="12.95" customHeight="1"/>
    <row r="1482" ht="12.95" customHeight="1"/>
    <row r="1483" ht="12.95" customHeight="1"/>
    <row r="1484" ht="12.95" customHeight="1"/>
    <row r="1485" ht="12.95" customHeight="1"/>
    <row r="1486" ht="12.95" customHeight="1"/>
    <row r="1487" ht="12.95" customHeight="1"/>
    <row r="1488" ht="12.95" customHeight="1"/>
    <row r="1489" ht="12.95" customHeight="1"/>
    <row r="1490" ht="12.95" customHeight="1"/>
    <row r="1491" ht="12.95" customHeight="1"/>
    <row r="1492" ht="12.95" customHeight="1"/>
    <row r="1493" ht="12.95" customHeight="1"/>
    <row r="1494" ht="12.95" customHeight="1"/>
    <row r="1495" ht="12.95" customHeight="1"/>
    <row r="1496" ht="12.95" customHeight="1"/>
    <row r="1497" ht="12.95" customHeight="1"/>
    <row r="1498" ht="12.95" customHeight="1"/>
    <row r="1499" ht="12.95" customHeight="1"/>
    <row r="1500" ht="12.95" customHeight="1"/>
    <row r="1501" ht="12.95" customHeight="1"/>
    <row r="1502" ht="12.95" customHeight="1"/>
    <row r="1503" ht="12.95" customHeight="1"/>
    <row r="1504" ht="12.95" customHeight="1"/>
    <row r="1505" ht="12.95" customHeight="1"/>
    <row r="1506" ht="12.95" customHeight="1"/>
    <row r="1507" ht="12.95" customHeight="1"/>
    <row r="1508" ht="12.95" customHeight="1"/>
    <row r="1509" ht="12.95" customHeight="1"/>
    <row r="1510" ht="12.95" customHeight="1"/>
    <row r="1511" ht="12.95" customHeight="1"/>
    <row r="1512" ht="12.95" customHeight="1"/>
    <row r="1513" ht="12.95" customHeight="1"/>
    <row r="1514" ht="12.95" customHeight="1"/>
    <row r="1515" ht="12.95" customHeight="1"/>
    <row r="1516" ht="12.95" customHeight="1"/>
    <row r="1517" ht="12.95" customHeight="1"/>
    <row r="1518" ht="12.95" customHeight="1"/>
    <row r="1519" ht="12.95" customHeight="1"/>
    <row r="1520" ht="12.95" customHeight="1"/>
    <row r="1521" ht="12.95" customHeight="1"/>
    <row r="1522" ht="12.95" customHeight="1"/>
    <row r="1523" ht="12.95" customHeight="1"/>
    <row r="1524" ht="12.95" customHeight="1"/>
    <row r="1525" ht="12.95" customHeight="1"/>
    <row r="1527" ht="12.95" customHeight="1"/>
    <row r="1529" ht="12.95" customHeight="1"/>
    <row r="1531" ht="12.95" customHeight="1"/>
    <row r="1532" ht="12.95" customHeight="1"/>
    <row r="1533" ht="12.95" customHeight="1"/>
    <row r="1534" ht="12.95" customHeight="1"/>
    <row r="1535" ht="12.95" customHeight="1"/>
    <row r="1536" ht="12.95" customHeight="1"/>
    <row r="1537" ht="12.95" customHeight="1"/>
    <row r="1538" ht="12.95" customHeight="1"/>
    <row r="1539" ht="12.95" customHeight="1"/>
    <row r="1540" ht="12.95" customHeight="1"/>
    <row r="1541" ht="12.95" customHeight="1"/>
    <row r="1542" ht="12.95" customHeight="1"/>
    <row r="1543" ht="12.95" customHeight="1"/>
    <row r="1544" ht="12.95" customHeight="1"/>
    <row r="1545" ht="12.95" customHeight="1"/>
    <row r="1546" ht="12.95" customHeight="1"/>
    <row r="1547" ht="12.95" customHeight="1"/>
    <row r="1548" ht="12.95" customHeight="1"/>
    <row r="1549" ht="12.95" customHeight="1"/>
    <row r="1550" ht="12.95" customHeight="1"/>
    <row r="1551" ht="12.95" customHeight="1"/>
    <row r="1552" ht="12.95" customHeight="1"/>
    <row r="1553" ht="12.95" customHeight="1"/>
    <row r="1554" ht="12.95" customHeight="1"/>
    <row r="1555" ht="12.95" customHeight="1"/>
    <row r="1556" ht="12.95" customHeight="1"/>
    <row r="1557" ht="12.95" customHeight="1"/>
    <row r="1558" ht="12.95" customHeight="1"/>
    <row r="1559" ht="12.95" customHeight="1"/>
    <row r="1560" ht="12.95" customHeight="1"/>
    <row r="1561" ht="12.95" customHeight="1"/>
    <row r="1562" ht="12.95" customHeight="1"/>
    <row r="1563" ht="12.95" customHeight="1"/>
    <row r="1564" ht="12.95" customHeight="1"/>
    <row r="1565" ht="12.95" customHeight="1"/>
    <row r="1566" ht="12.95" customHeight="1"/>
    <row r="1567" ht="12.95" customHeight="1"/>
    <row r="1568" ht="12.95" customHeight="1"/>
    <row r="1569" ht="12.95" customHeight="1"/>
    <row r="1570" ht="12.95" customHeight="1"/>
    <row r="1571" ht="12.95" customHeight="1"/>
    <row r="1572" ht="12.95" customHeight="1"/>
    <row r="1573" ht="12.95" customHeight="1"/>
    <row r="1574" ht="12.95" customHeight="1"/>
    <row r="1575" ht="12.95" customHeight="1"/>
    <row r="1576" ht="12.95" customHeight="1"/>
    <row r="1577" ht="12.95" customHeight="1"/>
    <row r="1578" ht="12.95" customHeight="1"/>
  </sheetData>
  <mergeCells count="33">
    <mergeCell ref="C613:E613"/>
    <mergeCell ref="B587:D587"/>
    <mergeCell ref="B588:D588"/>
    <mergeCell ref="C601:E601"/>
    <mergeCell ref="C604:E604"/>
    <mergeCell ref="C607:E607"/>
    <mergeCell ref="C610:E610"/>
    <mergeCell ref="B641:E641"/>
    <mergeCell ref="C616:E616"/>
    <mergeCell ref="C619:E619"/>
    <mergeCell ref="C621:E621"/>
    <mergeCell ref="C623:E623"/>
    <mergeCell ref="B640:E640"/>
    <mergeCell ref="B538:D538"/>
    <mergeCell ref="B143:D143"/>
    <mergeCell ref="B144:D144"/>
    <mergeCell ref="B193:D193"/>
    <mergeCell ref="B194:D194"/>
    <mergeCell ref="B247:D247"/>
    <mergeCell ref="B537:D537"/>
    <mergeCell ref="B302:D302"/>
    <mergeCell ref="B355:D355"/>
    <mergeCell ref="B356:D356"/>
    <mergeCell ref="B409:D409"/>
    <mergeCell ref="B410:D410"/>
    <mergeCell ref="B451:D451"/>
    <mergeCell ref="B496:D496"/>
    <mergeCell ref="B497:D497"/>
    <mergeCell ref="B43:E43"/>
    <mergeCell ref="B44:E44"/>
    <mergeCell ref="A94:E95"/>
    <mergeCell ref="B248:D248"/>
    <mergeCell ref="B301:D301"/>
  </mergeCells>
  <pageMargins left="0.7" right="0.7" top="0.75" bottom="0.75" header="0.3" footer="0.3"/>
  <pageSetup orientation="portrait" r:id="rId1"/>
  <headerFooter>
    <oddHeader>&amp;L&amp;"+,Italic"&amp;9Bills of Quantities&amp;C&amp;"-,Bold"&amp;10&amp;UProposed Bomet Mother and Child Wellness Centre</oddHeader>
    <oddFooter>&amp;L&amp;"+,Italic"&amp;10second floor&amp;CPage &amp;P of &amp;N&amp;R&amp;"+,Italic"&amp;10Section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3"/>
  <sheetViews>
    <sheetView view="pageBreakPreview" topLeftCell="A286" zoomScaleNormal="100" zoomScaleSheetLayoutView="100" workbookViewId="0">
      <selection activeCell="B25" sqref="B25"/>
    </sheetView>
  </sheetViews>
  <sheetFormatPr defaultColWidth="9.140625" defaultRowHeight="12.75"/>
  <cols>
    <col min="1" max="1" width="5.42578125" style="23" customWidth="1"/>
    <col min="2" max="2" width="46.85546875" style="23" customWidth="1"/>
    <col min="3" max="3" width="8.7109375" style="93" customWidth="1"/>
    <col min="4" max="4" width="5" style="23" bestFit="1" customWidth="1"/>
    <col min="5" max="5" width="9.28515625" style="93" customWidth="1"/>
    <col min="6" max="6" width="15.140625" style="73" customWidth="1"/>
    <col min="7" max="16384" width="9.140625" style="23"/>
  </cols>
  <sheetData>
    <row r="1" spans="1:6" s="94" customFormat="1" ht="26.25" customHeight="1">
      <c r="A1" s="123" t="s">
        <v>0</v>
      </c>
      <c r="B1" s="123" t="s">
        <v>1</v>
      </c>
      <c r="C1" s="95" t="s">
        <v>2</v>
      </c>
      <c r="D1" s="123" t="s">
        <v>3</v>
      </c>
      <c r="E1" s="95" t="s">
        <v>120</v>
      </c>
      <c r="F1" s="96" t="s">
        <v>119</v>
      </c>
    </row>
    <row r="2" spans="1:6" ht="12.95" customHeight="1">
      <c r="A2" s="7"/>
      <c r="B2" s="27" t="s">
        <v>1062</v>
      </c>
      <c r="C2" s="76"/>
      <c r="D2" s="9"/>
      <c r="E2" s="76"/>
      <c r="F2" s="395"/>
    </row>
    <row r="3" spans="1:6" ht="12.95" customHeight="1">
      <c r="A3" s="7"/>
      <c r="B3" s="27"/>
      <c r="C3" s="76"/>
      <c r="D3" s="9"/>
      <c r="E3" s="76"/>
      <c r="F3" s="395"/>
    </row>
    <row r="4" spans="1:6" ht="12.95" customHeight="1">
      <c r="A4" s="7"/>
      <c r="B4" s="27" t="s">
        <v>833</v>
      </c>
      <c r="C4" s="76"/>
      <c r="D4" s="9"/>
      <c r="E4" s="76"/>
      <c r="F4" s="395"/>
    </row>
    <row r="5" spans="1:6" ht="12.95" customHeight="1">
      <c r="A5" s="7"/>
      <c r="B5" s="8"/>
      <c r="C5" s="76"/>
      <c r="D5" s="9"/>
      <c r="E5" s="76"/>
      <c r="F5" s="14"/>
    </row>
    <row r="6" spans="1:6" ht="12.95" customHeight="1">
      <c r="A6" s="7"/>
      <c r="B6" s="27" t="s">
        <v>55</v>
      </c>
      <c r="C6" s="76"/>
      <c r="D6" s="9"/>
      <c r="E6" s="76"/>
      <c r="F6" s="395"/>
    </row>
    <row r="7" spans="1:6" ht="12.95" customHeight="1">
      <c r="A7" s="7"/>
      <c r="B7" s="27" t="s">
        <v>37</v>
      </c>
      <c r="C7" s="100"/>
      <c r="D7" s="18"/>
      <c r="E7" s="76"/>
      <c r="F7" s="395"/>
    </row>
    <row r="8" spans="1:6" ht="12.95" customHeight="1">
      <c r="A8" s="7"/>
      <c r="B8" s="27"/>
      <c r="C8" s="100"/>
      <c r="D8" s="18"/>
      <c r="E8" s="76"/>
      <c r="F8" s="395"/>
    </row>
    <row r="9" spans="1:6" ht="27.75" customHeight="1">
      <c r="A9" s="7"/>
      <c r="B9" s="27" t="s">
        <v>117</v>
      </c>
      <c r="C9" s="100"/>
      <c r="D9" s="18"/>
      <c r="E9" s="76"/>
      <c r="F9" s="395"/>
    </row>
    <row r="10" spans="1:6" s="30" customFormat="1">
      <c r="A10" s="7" t="s">
        <v>6</v>
      </c>
      <c r="B10" s="33" t="s">
        <v>38</v>
      </c>
      <c r="C10" s="100">
        <f>'GROUND F'!C229</f>
        <v>160</v>
      </c>
      <c r="D10" s="18" t="s">
        <v>122</v>
      </c>
      <c r="E10" s="76"/>
      <c r="F10" s="453"/>
    </row>
    <row r="11" spans="1:6" s="30" customFormat="1">
      <c r="A11" s="7"/>
      <c r="B11" s="33"/>
      <c r="C11" s="100"/>
      <c r="D11" s="18"/>
      <c r="E11" s="76"/>
      <c r="F11" s="453"/>
    </row>
    <row r="12" spans="1:6" s="32" customFormat="1">
      <c r="A12" s="7" t="s">
        <v>9</v>
      </c>
      <c r="B12" s="33" t="s">
        <v>118</v>
      </c>
      <c r="C12" s="100">
        <f>'GROUND F'!C231</f>
        <v>217</v>
      </c>
      <c r="D12" s="18" t="s">
        <v>122</v>
      </c>
      <c r="E12" s="76"/>
      <c r="F12" s="453"/>
    </row>
    <row r="13" spans="1:6" s="32" customFormat="1">
      <c r="A13" s="7"/>
      <c r="B13" s="33"/>
      <c r="C13" s="100"/>
      <c r="D13" s="18"/>
      <c r="E13" s="76"/>
      <c r="F13" s="453"/>
    </row>
    <row r="14" spans="1:6" s="32" customFormat="1">
      <c r="A14" s="7" t="s">
        <v>10</v>
      </c>
      <c r="B14" s="33" t="str">
        <f>'2nd floor'!B14</f>
        <v>200mm thick lift walls</v>
      </c>
      <c r="C14" s="100">
        <f>'2nd floor'!C14</f>
        <v>36</v>
      </c>
      <c r="D14" s="18" t="s">
        <v>122</v>
      </c>
      <c r="E14" s="76"/>
      <c r="F14" s="453"/>
    </row>
    <row r="15" spans="1:6" s="32" customFormat="1">
      <c r="A15" s="7"/>
      <c r="B15" s="33"/>
      <c r="C15" s="100"/>
      <c r="D15" s="18"/>
      <c r="E15" s="76"/>
      <c r="F15" s="453"/>
    </row>
    <row r="16" spans="1:6" s="32" customFormat="1" ht="25.5">
      <c r="A16" s="7" t="s">
        <v>11</v>
      </c>
      <c r="B16" s="33" t="s">
        <v>233</v>
      </c>
      <c r="C16" s="100">
        <v>930</v>
      </c>
      <c r="D16" s="18" t="s">
        <v>121</v>
      </c>
      <c r="E16" s="76"/>
      <c r="F16" s="453"/>
    </row>
    <row r="17" spans="1:6" s="32" customFormat="1">
      <c r="A17" s="7"/>
      <c r="B17" s="33"/>
      <c r="C17" s="100"/>
      <c r="D17" s="18"/>
      <c r="E17" s="76"/>
      <c r="F17" s="453"/>
    </row>
    <row r="18" spans="1:6" s="32" customFormat="1">
      <c r="A18" s="7" t="s">
        <v>12</v>
      </c>
      <c r="B18" s="33" t="s">
        <v>976</v>
      </c>
      <c r="C18" s="100">
        <v>2720</v>
      </c>
      <c r="D18" s="18" t="s">
        <v>121</v>
      </c>
      <c r="E18" s="76"/>
      <c r="F18" s="453"/>
    </row>
    <row r="19" spans="1:6" s="32" customFormat="1">
      <c r="A19" s="7"/>
      <c r="B19" s="33"/>
      <c r="C19" s="100"/>
      <c r="D19" s="18"/>
      <c r="E19" s="76"/>
      <c r="F19" s="453"/>
    </row>
    <row r="20" spans="1:6" s="32" customFormat="1" ht="27" customHeight="1">
      <c r="A20" s="7"/>
      <c r="B20" s="27" t="s">
        <v>1123</v>
      </c>
      <c r="C20" s="100"/>
      <c r="D20" s="18"/>
      <c r="E20" s="76"/>
      <c r="F20" s="453"/>
    </row>
    <row r="21" spans="1:6" s="32" customFormat="1" ht="25.5">
      <c r="A21" s="7" t="s">
        <v>13</v>
      </c>
      <c r="B21" s="33" t="str">
        <f>'2nd floor'!B19</f>
        <v>Assorted bars of T8,T10,T12,T16  &amp; T20 to R.C Litfs walls</v>
      </c>
      <c r="C21" s="100">
        <f>100*C14</f>
        <v>3600</v>
      </c>
      <c r="D21" s="18" t="s">
        <v>128</v>
      </c>
      <c r="E21" s="76"/>
      <c r="F21" s="453"/>
    </row>
    <row r="22" spans="1:6" s="32" customFormat="1">
      <c r="A22" s="7"/>
      <c r="B22" s="27"/>
      <c r="C22" s="100"/>
      <c r="D22" s="18"/>
      <c r="E22" s="76"/>
      <c r="F22" s="453"/>
    </row>
    <row r="23" spans="1:6" s="32" customFormat="1" ht="17.25" customHeight="1">
      <c r="A23" s="7" t="s">
        <v>14</v>
      </c>
      <c r="B23" s="33" t="s">
        <v>227</v>
      </c>
      <c r="C23" s="100">
        <f>'GROUND F'!C241</f>
        <v>27500</v>
      </c>
      <c r="D23" s="18" t="s">
        <v>128</v>
      </c>
      <c r="E23" s="76"/>
      <c r="F23" s="453"/>
    </row>
    <row r="24" spans="1:6" ht="12.95" customHeight="1">
      <c r="A24" s="7"/>
      <c r="B24" s="27"/>
      <c r="C24" s="100"/>
      <c r="D24" s="18"/>
      <c r="E24" s="76"/>
      <c r="F24" s="453"/>
    </row>
    <row r="25" spans="1:6" ht="12.95" customHeight="1">
      <c r="A25" s="7" t="s">
        <v>15</v>
      </c>
      <c r="B25" s="33" t="s">
        <v>230</v>
      </c>
      <c r="C25" s="100">
        <f>'GROUND F'!C243</f>
        <v>2900</v>
      </c>
      <c r="D25" s="18" t="s">
        <v>128</v>
      </c>
      <c r="E25" s="76"/>
      <c r="F25" s="453"/>
    </row>
    <row r="26" spans="1:6" ht="12.95" customHeight="1">
      <c r="A26" s="7"/>
      <c r="B26" s="33"/>
      <c r="C26" s="100"/>
      <c r="D26" s="18"/>
      <c r="E26" s="76"/>
      <c r="F26" s="453"/>
    </row>
    <row r="27" spans="1:6" ht="18.75" customHeight="1">
      <c r="A27" s="7" t="s">
        <v>17</v>
      </c>
      <c r="B27" s="33" t="s">
        <v>86</v>
      </c>
      <c r="C27" s="100">
        <f>'GROUND F'!C245</f>
        <v>8800</v>
      </c>
      <c r="D27" s="18" t="s">
        <v>128</v>
      </c>
      <c r="E27" s="76"/>
      <c r="F27" s="453"/>
    </row>
    <row r="28" spans="1:6">
      <c r="A28" s="7"/>
      <c r="B28" s="27"/>
      <c r="C28" s="100"/>
      <c r="D28" s="18"/>
      <c r="E28" s="76"/>
      <c r="F28" s="453"/>
    </row>
    <row r="29" spans="1:6" ht="12.95" customHeight="1">
      <c r="A29" s="7" t="s">
        <v>18</v>
      </c>
      <c r="B29" s="33" t="s">
        <v>79</v>
      </c>
      <c r="C29" s="100">
        <f>'GROUND F'!C247</f>
        <v>7350</v>
      </c>
      <c r="D29" s="18" t="s">
        <v>128</v>
      </c>
      <c r="E29" s="76"/>
      <c r="F29" s="453"/>
    </row>
    <row r="30" spans="1:6" ht="12.95" customHeight="1">
      <c r="A30" s="7"/>
      <c r="B30" s="33"/>
      <c r="C30" s="100"/>
      <c r="D30" s="18"/>
      <c r="E30" s="76"/>
      <c r="F30" s="453"/>
    </row>
    <row r="31" spans="1:6" ht="38.25">
      <c r="A31" s="7"/>
      <c r="B31" s="27" t="s">
        <v>130</v>
      </c>
      <c r="C31" s="100"/>
      <c r="D31" s="18"/>
      <c r="E31" s="76"/>
      <c r="F31" s="453"/>
    </row>
    <row r="32" spans="1:6" ht="25.5">
      <c r="A32" s="7" t="s">
        <v>19</v>
      </c>
      <c r="B32" s="33" t="s">
        <v>131</v>
      </c>
      <c r="C32" s="100">
        <f>'GROUND F'!C251</f>
        <v>3650</v>
      </c>
      <c r="D32" s="18" t="s">
        <v>121</v>
      </c>
      <c r="E32" s="76"/>
      <c r="F32" s="453"/>
    </row>
    <row r="33" spans="1:7">
      <c r="A33" s="7"/>
      <c r="B33" s="27" t="s">
        <v>226</v>
      </c>
      <c r="C33" s="100"/>
      <c r="D33" s="18"/>
      <c r="E33" s="76"/>
      <c r="F33" s="453"/>
    </row>
    <row r="34" spans="1:7">
      <c r="A34" s="7" t="s">
        <v>20</v>
      </c>
      <c r="B34" s="33" t="s">
        <v>81</v>
      </c>
      <c r="C34" s="76">
        <f>'GROUND F'!C255</f>
        <v>850</v>
      </c>
      <c r="D34" s="9" t="s">
        <v>121</v>
      </c>
      <c r="E34" s="76"/>
      <c r="F34" s="453"/>
    </row>
    <row r="35" spans="1:7">
      <c r="A35" s="7" t="s">
        <v>21</v>
      </c>
      <c r="B35" s="33" t="s">
        <v>111</v>
      </c>
      <c r="C35" s="76">
        <f>'GROUND F'!C257</f>
        <v>120</v>
      </c>
      <c r="D35" s="9" t="s">
        <v>121</v>
      </c>
      <c r="E35" s="76"/>
      <c r="F35" s="453"/>
    </row>
    <row r="36" spans="1:7">
      <c r="A36" s="7"/>
      <c r="B36" s="33"/>
      <c r="C36" s="76"/>
      <c r="D36" s="9"/>
      <c r="E36" s="76"/>
      <c r="F36" s="453"/>
    </row>
    <row r="37" spans="1:7">
      <c r="A37" s="7" t="s">
        <v>32</v>
      </c>
      <c r="B37" s="33" t="s">
        <v>39</v>
      </c>
      <c r="C37" s="76">
        <f>'GROUND F'!C272</f>
        <v>2160</v>
      </c>
      <c r="D37" s="9" t="s">
        <v>121</v>
      </c>
      <c r="E37" s="76"/>
      <c r="F37" s="453"/>
    </row>
    <row r="38" spans="1:7" s="30" customFormat="1">
      <c r="A38" s="7"/>
      <c r="B38" s="33"/>
      <c r="C38" s="76"/>
      <c r="D38" s="9"/>
      <c r="E38" s="76"/>
      <c r="F38" s="453"/>
    </row>
    <row r="39" spans="1:7" s="30" customFormat="1">
      <c r="A39" s="7" t="s">
        <v>756</v>
      </c>
      <c r="B39" s="33" t="s">
        <v>232</v>
      </c>
      <c r="C39" s="76">
        <f>'GROUND F'!C274</f>
        <v>3650</v>
      </c>
      <c r="D39" s="9" t="s">
        <v>121</v>
      </c>
      <c r="E39" s="76"/>
      <c r="F39" s="453"/>
    </row>
    <row r="40" spans="1:7" s="30" customFormat="1">
      <c r="A40" s="7"/>
      <c r="B40" s="33"/>
      <c r="C40" s="76"/>
      <c r="D40" s="9"/>
      <c r="E40" s="76"/>
      <c r="F40" s="453"/>
    </row>
    <row r="41" spans="1:7" ht="12.95" customHeight="1">
      <c r="A41" s="7" t="s">
        <v>757</v>
      </c>
      <c r="B41" s="33" t="s">
        <v>877</v>
      </c>
      <c r="C41" s="76">
        <v>180</v>
      </c>
      <c r="D41" s="9" t="s">
        <v>121</v>
      </c>
      <c r="E41" s="76"/>
      <c r="F41" s="453"/>
    </row>
    <row r="42" spans="1:7" ht="12.95" customHeight="1">
      <c r="A42" s="7"/>
      <c r="B42" s="33"/>
      <c r="C42" s="76"/>
      <c r="D42" s="9"/>
      <c r="E42" s="76"/>
      <c r="F42" s="453"/>
    </row>
    <row r="43" spans="1:7" ht="12.95" customHeight="1">
      <c r="A43" s="7" t="s">
        <v>758</v>
      </c>
      <c r="B43" s="17" t="s">
        <v>65</v>
      </c>
      <c r="C43" s="101">
        <f>'GROUND F'!C276</f>
        <v>450</v>
      </c>
      <c r="D43" s="9" t="s">
        <v>134</v>
      </c>
      <c r="E43" s="76"/>
      <c r="F43" s="453"/>
    </row>
    <row r="44" spans="1:7" ht="13.5" thickBot="1">
      <c r="A44" s="125"/>
      <c r="B44" s="950" t="s">
        <v>231</v>
      </c>
      <c r="C44" s="950"/>
      <c r="D44" s="950"/>
      <c r="E44" s="951"/>
      <c r="F44" s="678"/>
    </row>
    <row r="45" spans="1:7" ht="9" customHeight="1" thickTop="1">
      <c r="A45" s="126"/>
      <c r="B45" s="966"/>
      <c r="C45" s="966"/>
      <c r="D45" s="966"/>
      <c r="E45" s="967"/>
      <c r="F45" s="398"/>
    </row>
    <row r="46" spans="1:7">
      <c r="A46" s="36"/>
      <c r="C46" s="102"/>
      <c r="D46" s="37"/>
      <c r="E46" s="80"/>
      <c r="F46" s="445"/>
    </row>
    <row r="47" spans="1:7">
      <c r="A47" s="36"/>
      <c r="C47" s="102"/>
      <c r="D47" s="37"/>
      <c r="E47" s="80"/>
      <c r="F47" s="445"/>
      <c r="G47" s="38"/>
    </row>
    <row r="48" spans="1:7">
      <c r="A48" s="46"/>
      <c r="B48" s="20"/>
      <c r="C48" s="83"/>
      <c r="D48" s="47"/>
      <c r="E48" s="83"/>
      <c r="F48" s="48"/>
    </row>
    <row r="49" spans="1:6">
      <c r="A49" s="636" t="s">
        <v>0</v>
      </c>
      <c r="B49" s="25" t="s">
        <v>1</v>
      </c>
      <c r="C49" s="84" t="s">
        <v>2</v>
      </c>
      <c r="D49" s="643" t="s">
        <v>3</v>
      </c>
      <c r="E49" s="84" t="s">
        <v>4</v>
      </c>
      <c r="F49" s="49" t="s">
        <v>5</v>
      </c>
    </row>
    <row r="50" spans="1:6">
      <c r="A50" s="111"/>
      <c r="B50" s="56"/>
      <c r="C50" s="82"/>
      <c r="D50" s="57"/>
      <c r="E50" s="82"/>
      <c r="F50" s="456"/>
    </row>
    <row r="51" spans="1:6">
      <c r="A51" s="28"/>
      <c r="B51" s="27" t="s">
        <v>59</v>
      </c>
      <c r="C51" s="77"/>
      <c r="D51" s="29"/>
      <c r="E51" s="77"/>
      <c r="F51" s="455"/>
    </row>
    <row r="52" spans="1:6">
      <c r="A52" s="28"/>
      <c r="B52" s="8"/>
      <c r="C52" s="77"/>
      <c r="D52" s="29"/>
      <c r="E52" s="77"/>
      <c r="F52" s="455"/>
    </row>
    <row r="53" spans="1:6">
      <c r="A53" s="111"/>
      <c r="B53" s="16" t="s">
        <v>42</v>
      </c>
      <c r="C53" s="77"/>
      <c r="D53" s="29"/>
      <c r="E53" s="77"/>
      <c r="F53" s="455"/>
    </row>
    <row r="54" spans="1:6">
      <c r="A54" s="111"/>
      <c r="B54" s="16"/>
      <c r="C54" s="77"/>
      <c r="D54" s="29"/>
      <c r="E54" s="77"/>
      <c r="F54" s="455"/>
    </row>
    <row r="55" spans="1:6" ht="63.75">
      <c r="A55" s="50"/>
      <c r="B55" s="190" t="s">
        <v>358</v>
      </c>
      <c r="C55" s="77"/>
      <c r="D55" s="29"/>
      <c r="E55" s="82"/>
      <c r="F55" s="456"/>
    </row>
    <row r="56" spans="1:6">
      <c r="A56" s="50"/>
      <c r="B56" s="16"/>
      <c r="C56" s="77"/>
      <c r="D56" s="29"/>
      <c r="E56" s="82"/>
      <c r="F56" s="456"/>
    </row>
    <row r="57" spans="1:6">
      <c r="A57" s="28"/>
      <c r="B57" s="15" t="s">
        <v>74</v>
      </c>
      <c r="C57" s="103"/>
      <c r="D57" s="29"/>
      <c r="E57" s="77"/>
      <c r="F57" s="455"/>
    </row>
    <row r="58" spans="1:6">
      <c r="A58" s="28"/>
      <c r="B58" s="51"/>
      <c r="C58" s="77"/>
      <c r="D58" s="29"/>
      <c r="E58" s="77"/>
      <c r="F58" s="455"/>
    </row>
    <row r="59" spans="1:6">
      <c r="A59" s="28" t="s">
        <v>6</v>
      </c>
      <c r="B59" s="17" t="s">
        <v>80</v>
      </c>
      <c r="C59" s="103">
        <f>workings!B146-500</f>
        <v>1124</v>
      </c>
      <c r="D59" s="29" t="s">
        <v>22</v>
      </c>
      <c r="E59" s="77"/>
      <c r="F59" s="453"/>
    </row>
    <row r="60" spans="1:6">
      <c r="A60" s="28"/>
      <c r="B60" s="17"/>
      <c r="C60" s="103"/>
      <c r="D60" s="29"/>
      <c r="E60" s="77"/>
      <c r="F60" s="455"/>
    </row>
    <row r="61" spans="1:6" s="97" customFormat="1">
      <c r="A61" s="28"/>
      <c r="B61" s="16" t="s">
        <v>73</v>
      </c>
      <c r="C61" s="103"/>
      <c r="D61" s="29"/>
      <c r="E61" s="77"/>
      <c r="F61" s="456"/>
    </row>
    <row r="62" spans="1:6">
      <c r="A62" s="28"/>
      <c r="B62" s="51"/>
      <c r="C62" s="103"/>
      <c r="D62" s="29"/>
      <c r="E62" s="77"/>
      <c r="F62" s="456"/>
    </row>
    <row r="63" spans="1:6" ht="17.25" customHeight="1">
      <c r="A63" s="28" t="s">
        <v>9</v>
      </c>
      <c r="B63" s="17" t="s">
        <v>66</v>
      </c>
      <c r="C63" s="103">
        <f>workings!E146</f>
        <v>374.5</v>
      </c>
      <c r="D63" s="29" t="s">
        <v>22</v>
      </c>
      <c r="E63" s="77"/>
      <c r="F63" s="453"/>
    </row>
    <row r="64" spans="1:6">
      <c r="A64" s="28"/>
      <c r="B64" s="17"/>
      <c r="C64" s="103"/>
      <c r="D64" s="29"/>
      <c r="E64" s="77"/>
      <c r="F64" s="455"/>
    </row>
    <row r="65" spans="1:6" s="97" customFormat="1">
      <c r="A65" s="28" t="s">
        <v>10</v>
      </c>
      <c r="B65" s="17" t="s">
        <v>249</v>
      </c>
      <c r="C65" s="103">
        <f>workings!G146</f>
        <v>3066</v>
      </c>
      <c r="D65" s="29" t="s">
        <v>22</v>
      </c>
      <c r="E65" s="77"/>
      <c r="F65" s="453"/>
    </row>
    <row r="66" spans="1:6">
      <c r="A66" s="28"/>
      <c r="B66" s="17"/>
      <c r="C66" s="103"/>
      <c r="D66" s="29"/>
      <c r="E66" s="77"/>
      <c r="F66" s="455"/>
    </row>
    <row r="67" spans="1:6">
      <c r="A67" s="28"/>
      <c r="B67" s="33"/>
      <c r="C67" s="105"/>
      <c r="D67" s="52"/>
      <c r="E67" s="77"/>
      <c r="F67" s="455"/>
    </row>
    <row r="68" spans="1:6">
      <c r="A68" s="28"/>
      <c r="B68" s="33"/>
      <c r="C68" s="105"/>
      <c r="D68" s="52"/>
      <c r="E68" s="77"/>
      <c r="F68" s="455"/>
    </row>
    <row r="69" spans="1:6">
      <c r="A69" s="28"/>
      <c r="B69" s="33"/>
      <c r="C69" s="105"/>
      <c r="D69" s="52"/>
      <c r="E69" s="77"/>
      <c r="F69" s="455"/>
    </row>
    <row r="70" spans="1:6">
      <c r="A70" s="28"/>
      <c r="B70" s="33"/>
      <c r="C70" s="105"/>
      <c r="D70" s="52"/>
      <c r="E70" s="77"/>
      <c r="F70" s="455"/>
    </row>
    <row r="71" spans="1:6" ht="14.25" customHeight="1">
      <c r="A71" s="28"/>
      <c r="B71" s="33"/>
      <c r="C71" s="105"/>
      <c r="D71" s="52"/>
      <c r="E71" s="77"/>
      <c r="F71" s="455"/>
    </row>
    <row r="72" spans="1:6" ht="12.95" customHeight="1">
      <c r="A72" s="28"/>
      <c r="B72" s="33"/>
      <c r="C72" s="105"/>
      <c r="D72" s="52"/>
      <c r="E72" s="77"/>
      <c r="F72" s="455"/>
    </row>
    <row r="73" spans="1:6" ht="15" customHeight="1">
      <c r="A73" s="28"/>
      <c r="B73" s="33"/>
      <c r="C73" s="105"/>
      <c r="D73" s="52"/>
      <c r="E73" s="77"/>
      <c r="F73" s="455"/>
    </row>
    <row r="74" spans="1:6" ht="15" customHeight="1">
      <c r="A74" s="28"/>
      <c r="B74" s="33"/>
      <c r="C74" s="105"/>
      <c r="D74" s="52"/>
      <c r="E74" s="77"/>
      <c r="F74" s="455"/>
    </row>
    <row r="75" spans="1:6" ht="15" customHeight="1">
      <c r="A75" s="28"/>
      <c r="B75" s="33"/>
      <c r="C75" s="105"/>
      <c r="D75" s="52"/>
      <c r="E75" s="77"/>
      <c r="F75" s="455"/>
    </row>
    <row r="76" spans="1:6" ht="15" customHeight="1">
      <c r="A76" s="28"/>
      <c r="B76" s="33"/>
      <c r="C76" s="105"/>
      <c r="D76" s="52"/>
      <c r="E76" s="77"/>
      <c r="F76" s="455"/>
    </row>
    <row r="77" spans="1:6" ht="15" customHeight="1">
      <c r="A77" s="28"/>
      <c r="B77" s="33"/>
      <c r="C77" s="105"/>
      <c r="D77" s="52"/>
      <c r="E77" s="77"/>
      <c r="F77" s="455"/>
    </row>
    <row r="78" spans="1:6" ht="15" customHeight="1">
      <c r="A78" s="28"/>
      <c r="B78" s="33"/>
      <c r="C78" s="105"/>
      <c r="D78" s="52"/>
      <c r="E78" s="77"/>
      <c r="F78" s="455"/>
    </row>
    <row r="79" spans="1:6" ht="15" customHeight="1">
      <c r="A79" s="28"/>
      <c r="B79" s="33"/>
      <c r="C79" s="105"/>
      <c r="D79" s="52"/>
      <c r="E79" s="77"/>
      <c r="F79" s="455"/>
    </row>
    <row r="80" spans="1:6" ht="15" customHeight="1">
      <c r="A80" s="28"/>
      <c r="B80" s="33"/>
      <c r="C80" s="105"/>
      <c r="D80" s="52"/>
      <c r="E80" s="77"/>
      <c r="F80" s="455"/>
    </row>
    <row r="81" spans="1:6" ht="15" customHeight="1">
      <c r="A81" s="28"/>
      <c r="B81" s="33"/>
      <c r="C81" s="105"/>
      <c r="D81" s="52"/>
      <c r="E81" s="77"/>
      <c r="F81" s="455"/>
    </row>
    <row r="82" spans="1:6">
      <c r="A82" s="28"/>
      <c r="B82" s="33"/>
      <c r="C82" s="105"/>
      <c r="D82" s="52"/>
      <c r="E82" s="77"/>
      <c r="F82" s="455"/>
    </row>
    <row r="83" spans="1:6">
      <c r="A83" s="28"/>
      <c r="B83" s="33"/>
      <c r="C83" s="105"/>
      <c r="D83" s="52"/>
      <c r="E83" s="77"/>
      <c r="F83" s="455"/>
    </row>
    <row r="84" spans="1:6">
      <c r="A84" s="28"/>
      <c r="B84" s="33"/>
      <c r="C84" s="105"/>
      <c r="D84" s="52"/>
      <c r="E84" s="77"/>
      <c r="F84" s="455"/>
    </row>
    <row r="85" spans="1:6">
      <c r="A85" s="28"/>
      <c r="B85" s="33"/>
      <c r="C85" s="105"/>
      <c r="D85" s="52"/>
      <c r="E85" s="77"/>
      <c r="F85" s="455"/>
    </row>
    <row r="86" spans="1:6" ht="14.25" customHeight="1">
      <c r="A86" s="28"/>
      <c r="B86" s="33"/>
      <c r="C86" s="105"/>
      <c r="D86" s="52"/>
      <c r="E86" s="77"/>
      <c r="F86" s="455"/>
    </row>
    <row r="87" spans="1:6" ht="15" customHeight="1">
      <c r="A87" s="28"/>
      <c r="B87" s="33"/>
      <c r="C87" s="105"/>
      <c r="D87" s="52"/>
      <c r="E87" s="77"/>
      <c r="F87" s="455"/>
    </row>
    <row r="88" spans="1:6" ht="15" customHeight="1">
      <c r="A88" s="28"/>
      <c r="B88" s="33"/>
      <c r="C88" s="105"/>
      <c r="D88" s="52"/>
      <c r="E88" s="77"/>
      <c r="F88" s="455"/>
    </row>
    <row r="89" spans="1:6" ht="15" customHeight="1">
      <c r="A89" s="28"/>
      <c r="B89" s="33"/>
      <c r="C89" s="105"/>
      <c r="D89" s="52"/>
      <c r="E89" s="77"/>
      <c r="F89" s="455"/>
    </row>
    <row r="90" spans="1:6" ht="12.95" customHeight="1">
      <c r="A90" s="7"/>
      <c r="B90" s="98"/>
      <c r="C90" s="76"/>
      <c r="D90" s="9"/>
      <c r="E90" s="76"/>
      <c r="F90" s="395"/>
    </row>
    <row r="91" spans="1:6" ht="12.95" customHeight="1">
      <c r="A91" s="5"/>
      <c r="B91" s="98"/>
      <c r="C91" s="79"/>
      <c r="D91" s="6"/>
      <c r="E91" s="79"/>
      <c r="F91" s="396"/>
    </row>
    <row r="92" spans="1:6" ht="14.25" customHeight="1" thickBot="1">
      <c r="A92" s="125"/>
      <c r="B92" s="975" t="s">
        <v>830</v>
      </c>
      <c r="C92" s="975"/>
      <c r="D92" s="975"/>
      <c r="E92" s="233"/>
      <c r="F92" s="678"/>
    </row>
    <row r="93" spans="1:6" ht="12.95" customHeight="1" thickTop="1">
      <c r="A93" s="126"/>
      <c r="B93" s="976"/>
      <c r="C93" s="976"/>
      <c r="D93" s="976"/>
      <c r="E93" s="234"/>
      <c r="F93" s="398"/>
    </row>
    <row r="94" spans="1:6" ht="12.95" customHeight="1">
      <c r="A94" s="36"/>
      <c r="C94" s="102"/>
      <c r="D94" s="37"/>
      <c r="E94" s="80"/>
      <c r="F94" s="445"/>
    </row>
    <row r="95" spans="1:6" ht="12.95" customHeight="1">
      <c r="A95" s="36"/>
      <c r="C95" s="102"/>
      <c r="D95" s="37"/>
      <c r="E95" s="80"/>
      <c r="F95" s="445"/>
    </row>
    <row r="96" spans="1:6" ht="12.95" customHeight="1">
      <c r="A96" s="19"/>
      <c r="B96" s="20"/>
      <c r="C96" s="74"/>
      <c r="D96" s="21"/>
      <c r="E96" s="74"/>
      <c r="F96" s="22"/>
    </row>
    <row r="97" spans="1:6" ht="12.95" customHeight="1">
      <c r="A97" s="24" t="s">
        <v>0</v>
      </c>
      <c r="B97" s="25" t="s">
        <v>1</v>
      </c>
      <c r="C97" s="75" t="s">
        <v>2</v>
      </c>
      <c r="D97" s="25" t="s">
        <v>3</v>
      </c>
      <c r="E97" s="75" t="s">
        <v>4</v>
      </c>
      <c r="F97" s="26" t="s">
        <v>5</v>
      </c>
    </row>
    <row r="98" spans="1:6" ht="12.95" customHeight="1">
      <c r="A98" s="7"/>
      <c r="B98" s="8"/>
      <c r="C98" s="106"/>
      <c r="D98" s="9"/>
      <c r="E98" s="76"/>
      <c r="F98" s="14"/>
    </row>
    <row r="99" spans="1:6" ht="12.95" customHeight="1">
      <c r="A99" s="7"/>
      <c r="B99" s="34" t="s">
        <v>36</v>
      </c>
      <c r="C99" s="106"/>
      <c r="D99" s="9"/>
      <c r="E99" s="76"/>
      <c r="F99" s="14"/>
    </row>
    <row r="100" spans="1:6">
      <c r="A100" s="53"/>
      <c r="B100" s="8"/>
      <c r="C100" s="106"/>
      <c r="D100" s="9"/>
      <c r="E100" s="76"/>
      <c r="F100" s="14"/>
    </row>
    <row r="101" spans="1:6" ht="25.5">
      <c r="A101" s="53"/>
      <c r="B101" s="165" t="s">
        <v>1044</v>
      </c>
      <c r="C101" s="106"/>
      <c r="D101" s="9"/>
      <c r="E101" s="76"/>
      <c r="F101" s="14"/>
    </row>
    <row r="102" spans="1:6">
      <c r="A102" s="53"/>
      <c r="B102" s="165"/>
      <c r="C102" s="106"/>
      <c r="D102" s="9"/>
      <c r="E102" s="76"/>
      <c r="F102" s="14"/>
    </row>
    <row r="103" spans="1:6">
      <c r="A103" s="53"/>
      <c r="B103" s="165" t="s">
        <v>968</v>
      </c>
      <c r="C103" s="106"/>
      <c r="D103" s="9"/>
      <c r="E103" s="76"/>
      <c r="F103" s="14"/>
    </row>
    <row r="104" spans="1:6">
      <c r="A104" s="53"/>
      <c r="B104" s="165"/>
      <c r="C104" s="106"/>
      <c r="D104" s="9"/>
      <c r="E104" s="76"/>
      <c r="F104" s="14"/>
    </row>
    <row r="105" spans="1:6">
      <c r="A105" s="111" t="s">
        <v>6</v>
      </c>
      <c r="B105" s="17" t="s">
        <v>969</v>
      </c>
      <c r="C105" s="103">
        <v>384</v>
      </c>
      <c r="D105" s="29" t="s">
        <v>22</v>
      </c>
      <c r="E105" s="77"/>
      <c r="F105" s="453"/>
    </row>
    <row r="106" spans="1:6">
      <c r="A106" s="53"/>
      <c r="B106" s="165"/>
      <c r="C106" s="106"/>
      <c r="D106" s="9"/>
      <c r="E106" s="76"/>
      <c r="F106" s="14"/>
    </row>
    <row r="107" spans="1:6">
      <c r="A107" s="53"/>
      <c r="B107" s="34" t="s">
        <v>96</v>
      </c>
      <c r="C107" s="101"/>
      <c r="D107" s="9"/>
      <c r="E107" s="76"/>
      <c r="F107" s="14"/>
    </row>
    <row r="108" spans="1:6">
      <c r="A108" s="53"/>
      <c r="B108" s="8"/>
      <c r="C108" s="101"/>
      <c r="D108" s="9"/>
      <c r="E108" s="76"/>
      <c r="F108" s="14"/>
    </row>
    <row r="109" spans="1:6">
      <c r="A109" s="53" t="s">
        <v>9</v>
      </c>
      <c r="B109" s="8" t="s">
        <v>105</v>
      </c>
      <c r="C109" s="101">
        <v>766</v>
      </c>
      <c r="D109" s="9" t="s">
        <v>121</v>
      </c>
      <c r="E109" s="76"/>
      <c r="F109" s="14"/>
    </row>
    <row r="110" spans="1:6">
      <c r="A110" s="53"/>
      <c r="B110" s="165"/>
      <c r="C110" s="106"/>
      <c r="D110" s="9"/>
      <c r="E110" s="76"/>
      <c r="F110" s="14"/>
    </row>
    <row r="111" spans="1:6">
      <c r="A111" s="53"/>
      <c r="B111" s="40" t="s">
        <v>253</v>
      </c>
      <c r="C111" s="106"/>
      <c r="D111" s="9"/>
      <c r="E111" s="76"/>
      <c r="F111" s="14"/>
    </row>
    <row r="112" spans="1:6">
      <c r="A112" s="53"/>
      <c r="B112" s="40"/>
      <c r="C112" s="106"/>
      <c r="D112" s="9"/>
      <c r="E112" s="76"/>
      <c r="F112" s="14"/>
    </row>
    <row r="113" spans="1:6" ht="25.5">
      <c r="A113" s="53"/>
      <c r="B113" s="40" t="s">
        <v>254</v>
      </c>
      <c r="C113" s="106"/>
      <c r="D113" s="9"/>
      <c r="E113" s="76"/>
      <c r="F113" s="14"/>
    </row>
    <row r="114" spans="1:6">
      <c r="A114" s="53"/>
      <c r="B114" s="40"/>
      <c r="C114" s="106"/>
      <c r="D114" s="9"/>
      <c r="E114" s="76"/>
      <c r="F114" s="14"/>
    </row>
    <row r="115" spans="1:6">
      <c r="A115" s="53" t="s">
        <v>10</v>
      </c>
      <c r="B115" s="41" t="s">
        <v>970</v>
      </c>
      <c r="C115" s="101">
        <f>C109</f>
        <v>766</v>
      </c>
      <c r="D115" s="9" t="s">
        <v>121</v>
      </c>
      <c r="E115" s="76"/>
      <c r="F115" s="14"/>
    </row>
    <row r="116" spans="1:6">
      <c r="A116" s="53"/>
      <c r="B116" s="41"/>
      <c r="C116" s="106"/>
      <c r="D116" s="9"/>
      <c r="E116" s="76"/>
      <c r="F116" s="14"/>
    </row>
    <row r="117" spans="1:6">
      <c r="A117" s="53"/>
      <c r="B117" s="40" t="s">
        <v>971</v>
      </c>
      <c r="C117" s="106"/>
      <c r="D117" s="9"/>
      <c r="E117" s="76"/>
      <c r="F117" s="14"/>
    </row>
    <row r="118" spans="1:6">
      <c r="A118" s="53"/>
      <c r="B118" s="41"/>
      <c r="C118" s="106"/>
      <c r="D118" s="9"/>
      <c r="E118" s="76"/>
      <c r="F118" s="14"/>
    </row>
    <row r="119" spans="1:6" ht="51">
      <c r="A119" s="53" t="s">
        <v>11</v>
      </c>
      <c r="B119" s="41" t="s">
        <v>974</v>
      </c>
      <c r="C119" s="101">
        <v>319</v>
      </c>
      <c r="D119" s="9" t="s">
        <v>134</v>
      </c>
      <c r="E119" s="76"/>
      <c r="F119" s="14"/>
    </row>
    <row r="120" spans="1:6">
      <c r="A120" s="53"/>
      <c r="B120" s="165"/>
      <c r="C120" s="106"/>
      <c r="D120" s="9"/>
      <c r="E120" s="76"/>
      <c r="F120" s="14"/>
    </row>
    <row r="121" spans="1:6">
      <c r="A121" s="53"/>
      <c r="B121" s="34" t="s">
        <v>94</v>
      </c>
      <c r="C121" s="106"/>
      <c r="D121" s="9"/>
      <c r="E121" s="76"/>
      <c r="F121" s="14"/>
    </row>
    <row r="122" spans="1:6">
      <c r="A122" s="53"/>
      <c r="B122" s="8"/>
      <c r="C122" s="106"/>
      <c r="D122" s="9"/>
      <c r="E122" s="76"/>
      <c r="F122" s="14"/>
    </row>
    <row r="123" spans="1:6" ht="25.5">
      <c r="A123" s="53"/>
      <c r="B123" s="34" t="s">
        <v>95</v>
      </c>
      <c r="C123" s="106"/>
      <c r="D123" s="9"/>
      <c r="E123" s="76"/>
      <c r="F123" s="14"/>
    </row>
    <row r="124" spans="1:6">
      <c r="A124" s="53"/>
      <c r="B124" s="8"/>
      <c r="C124" s="106"/>
      <c r="D124" s="9"/>
      <c r="E124" s="76"/>
      <c r="F124" s="14"/>
    </row>
    <row r="125" spans="1:6" ht="25.5">
      <c r="A125" s="53" t="s">
        <v>12</v>
      </c>
      <c r="B125" s="8" t="s">
        <v>104</v>
      </c>
      <c r="C125" s="101">
        <v>2720</v>
      </c>
      <c r="D125" s="9" t="s">
        <v>121</v>
      </c>
      <c r="E125" s="76"/>
      <c r="F125" s="14"/>
    </row>
    <row r="126" spans="1:6">
      <c r="A126" s="53"/>
      <c r="B126" s="8"/>
      <c r="C126" s="101"/>
      <c r="D126" s="9"/>
      <c r="E126" s="76"/>
      <c r="F126" s="14"/>
    </row>
    <row r="127" spans="1:6" ht="51">
      <c r="A127" s="53"/>
      <c r="B127" s="34" t="s">
        <v>97</v>
      </c>
      <c r="C127" s="101"/>
      <c r="D127" s="9"/>
      <c r="E127" s="76"/>
      <c r="F127" s="14"/>
    </row>
    <row r="128" spans="1:6">
      <c r="A128" s="53"/>
      <c r="B128" s="8"/>
      <c r="C128" s="101"/>
      <c r="D128" s="9"/>
      <c r="E128" s="76"/>
      <c r="F128" s="14"/>
    </row>
    <row r="129" spans="1:6" ht="38.25">
      <c r="A129" s="53" t="s">
        <v>13</v>
      </c>
      <c r="B129" s="8" t="s">
        <v>106</v>
      </c>
      <c r="C129" s="101">
        <f>C125</f>
        <v>2720</v>
      </c>
      <c r="D129" s="9" t="s">
        <v>121</v>
      </c>
      <c r="E129" s="76"/>
      <c r="F129" s="14"/>
    </row>
    <row r="130" spans="1:6">
      <c r="A130" s="53"/>
      <c r="B130" s="8"/>
      <c r="C130" s="101"/>
      <c r="D130" s="9"/>
      <c r="E130" s="76"/>
      <c r="F130" s="14"/>
    </row>
    <row r="131" spans="1:6">
      <c r="A131" s="53" t="s">
        <v>14</v>
      </c>
      <c r="B131" s="8" t="s">
        <v>98</v>
      </c>
      <c r="C131" s="101">
        <f>C119</f>
        <v>319</v>
      </c>
      <c r="D131" s="9" t="s">
        <v>134</v>
      </c>
      <c r="E131" s="76"/>
      <c r="F131" s="14"/>
    </row>
    <row r="132" spans="1:6">
      <c r="A132" s="53"/>
      <c r="B132" s="8"/>
      <c r="C132" s="101"/>
      <c r="D132" s="9"/>
      <c r="E132" s="76"/>
      <c r="F132" s="14"/>
    </row>
    <row r="133" spans="1:6">
      <c r="A133" s="53"/>
      <c r="B133" s="8"/>
      <c r="C133" s="101"/>
      <c r="D133" s="9"/>
      <c r="E133" s="76"/>
      <c r="F133" s="14"/>
    </row>
    <row r="134" spans="1:6">
      <c r="A134" s="53"/>
      <c r="B134" s="8"/>
      <c r="C134" s="101"/>
      <c r="D134" s="9"/>
      <c r="E134" s="76"/>
      <c r="F134" s="14"/>
    </row>
    <row r="135" spans="1:6" ht="13.5" thickBot="1">
      <c r="A135" s="124"/>
      <c r="B135" s="1000" t="s">
        <v>923</v>
      </c>
      <c r="C135" s="1001"/>
      <c r="D135" s="1002"/>
      <c r="E135" s="451"/>
      <c r="F135" s="668"/>
    </row>
    <row r="136" spans="1:6" ht="13.5" thickTop="1">
      <c r="A136" s="24"/>
      <c r="B136" s="1003"/>
      <c r="C136" s="1004"/>
      <c r="D136" s="1005"/>
      <c r="E136" s="75"/>
      <c r="F136" s="26"/>
    </row>
    <row r="137" spans="1:6" ht="12.95" customHeight="1">
      <c r="A137" s="378"/>
      <c r="B137" s="379"/>
      <c r="C137" s="380"/>
      <c r="D137" s="69"/>
      <c r="E137" s="89"/>
      <c r="F137" s="551"/>
    </row>
    <row r="138" spans="1:6" ht="12.95" customHeight="1">
      <c r="A138" s="36"/>
      <c r="C138" s="99"/>
      <c r="D138" s="37"/>
      <c r="E138" s="80"/>
      <c r="F138" s="445"/>
    </row>
    <row r="139" spans="1:6" ht="12.95" customHeight="1">
      <c r="A139" s="19"/>
      <c r="B139" s="20"/>
      <c r="C139" s="74"/>
      <c r="D139" s="21"/>
      <c r="E139" s="74"/>
      <c r="F139" s="22"/>
    </row>
    <row r="140" spans="1:6" ht="12.95" customHeight="1">
      <c r="A140" s="24" t="s">
        <v>0</v>
      </c>
      <c r="B140" s="25" t="s">
        <v>1</v>
      </c>
      <c r="C140" s="75" t="s">
        <v>2</v>
      </c>
      <c r="D140" s="25" t="s">
        <v>3</v>
      </c>
      <c r="E140" s="75" t="s">
        <v>4</v>
      </c>
      <c r="F140" s="26" t="s">
        <v>5</v>
      </c>
    </row>
    <row r="141" spans="1:6" ht="12.95" customHeight="1">
      <c r="A141" s="7"/>
      <c r="B141" s="8"/>
      <c r="C141" s="101"/>
      <c r="D141" s="9"/>
      <c r="E141" s="76"/>
      <c r="F141" s="14"/>
    </row>
    <row r="142" spans="1:6">
      <c r="A142" s="53"/>
      <c r="B142" s="34" t="s">
        <v>99</v>
      </c>
      <c r="C142" s="101"/>
      <c r="D142" s="9"/>
      <c r="E142" s="76"/>
      <c r="F142" s="14"/>
    </row>
    <row r="143" spans="1:6">
      <c r="A143" s="53"/>
      <c r="B143" s="8"/>
      <c r="C143" s="101"/>
      <c r="D143" s="9"/>
      <c r="E143" s="76"/>
      <c r="F143" s="14"/>
    </row>
    <row r="144" spans="1:6" ht="89.25">
      <c r="A144" s="53"/>
      <c r="B144" s="34" t="s">
        <v>82</v>
      </c>
      <c r="C144" s="101"/>
      <c r="D144" s="9"/>
      <c r="E144" s="76"/>
      <c r="F144" s="14"/>
    </row>
    <row r="145" spans="1:6">
      <c r="A145" s="53"/>
      <c r="B145" s="8"/>
      <c r="C145" s="101"/>
      <c r="D145" s="9"/>
      <c r="E145" s="76"/>
      <c r="F145" s="14"/>
    </row>
    <row r="146" spans="1:6" ht="25.5">
      <c r="A146" s="53" t="s">
        <v>6</v>
      </c>
      <c r="B146" s="8" t="s">
        <v>92</v>
      </c>
      <c r="C146" s="101">
        <f>C125</f>
        <v>2720</v>
      </c>
      <c r="D146" s="9" t="s">
        <v>121</v>
      </c>
      <c r="E146" s="76"/>
      <c r="F146" s="14"/>
    </row>
    <row r="147" spans="1:6">
      <c r="A147" s="53"/>
      <c r="B147" s="8"/>
      <c r="C147" s="101"/>
      <c r="D147" s="9"/>
      <c r="E147" s="76"/>
      <c r="F147" s="14"/>
    </row>
    <row r="148" spans="1:6">
      <c r="A148" s="53" t="s">
        <v>9</v>
      </c>
      <c r="B148" s="8" t="s">
        <v>83</v>
      </c>
      <c r="C148" s="101">
        <v>319</v>
      </c>
      <c r="D148" s="9" t="s">
        <v>134</v>
      </c>
      <c r="E148" s="76"/>
      <c r="F148" s="14"/>
    </row>
    <row r="149" spans="1:6">
      <c r="A149" s="53"/>
      <c r="B149" s="8"/>
      <c r="C149" s="101"/>
      <c r="D149" s="9"/>
      <c r="E149" s="76"/>
      <c r="F149" s="14"/>
    </row>
    <row r="150" spans="1:6">
      <c r="A150" s="53" t="s">
        <v>10</v>
      </c>
      <c r="B150" s="8" t="s">
        <v>84</v>
      </c>
      <c r="C150" s="101">
        <f>C148</f>
        <v>319</v>
      </c>
      <c r="D150" s="9" t="s">
        <v>134</v>
      </c>
      <c r="E150" s="76"/>
      <c r="F150" s="14"/>
    </row>
    <row r="151" spans="1:6">
      <c r="A151" s="53"/>
      <c r="B151" s="8"/>
      <c r="C151" s="101"/>
      <c r="D151" s="9"/>
      <c r="E151" s="76"/>
      <c r="F151" s="14"/>
    </row>
    <row r="152" spans="1:6">
      <c r="A152" s="53"/>
      <c r="B152" s="34" t="s">
        <v>100</v>
      </c>
      <c r="C152" s="101"/>
      <c r="D152" s="9"/>
      <c r="E152" s="76"/>
      <c r="F152" s="14"/>
    </row>
    <row r="153" spans="1:6">
      <c r="A153" s="53"/>
      <c r="B153" s="8"/>
      <c r="C153" s="101"/>
      <c r="D153" s="9"/>
      <c r="E153" s="76"/>
      <c r="F153" s="14"/>
    </row>
    <row r="154" spans="1:6">
      <c r="A154" s="53" t="s">
        <v>11</v>
      </c>
      <c r="B154" s="8" t="s">
        <v>85</v>
      </c>
      <c r="C154" s="101">
        <f>C148</f>
        <v>319</v>
      </c>
      <c r="D154" s="9" t="s">
        <v>134</v>
      </c>
      <c r="E154" s="76"/>
      <c r="F154" s="14"/>
    </row>
    <row r="155" spans="1:6">
      <c r="A155" s="338"/>
      <c r="B155" s="171"/>
      <c r="C155" s="339"/>
      <c r="D155" s="340"/>
      <c r="E155" s="697"/>
      <c r="F155" s="667"/>
    </row>
    <row r="156" spans="1:6">
      <c r="A156" s="336"/>
      <c r="B156" s="165" t="s">
        <v>909</v>
      </c>
      <c r="C156" s="335"/>
      <c r="D156" s="166"/>
      <c r="E156" s="696"/>
      <c r="F156" s="667"/>
    </row>
    <row r="157" spans="1:6">
      <c r="A157" s="336"/>
      <c r="B157" s="168"/>
      <c r="C157" s="335"/>
      <c r="D157" s="166"/>
      <c r="E157" s="696"/>
      <c r="F157" s="667"/>
    </row>
    <row r="158" spans="1:6">
      <c r="A158" s="336"/>
      <c r="B158" s="107"/>
      <c r="C158" s="335"/>
      <c r="D158" s="166"/>
      <c r="E158" s="696"/>
      <c r="F158" s="667"/>
    </row>
    <row r="159" spans="1:6" ht="38.25">
      <c r="A159" s="552" t="s">
        <v>12</v>
      </c>
      <c r="B159" s="544" t="s">
        <v>911</v>
      </c>
      <c r="C159" s="546" t="s">
        <v>40</v>
      </c>
      <c r="D159" s="342">
        <v>352</v>
      </c>
      <c r="E159" s="697"/>
      <c r="F159" s="14"/>
    </row>
    <row r="160" spans="1:6">
      <c r="A160" s="336"/>
      <c r="B160" s="107"/>
      <c r="C160" s="335"/>
      <c r="D160" s="166"/>
      <c r="E160" s="696"/>
      <c r="F160" s="667"/>
    </row>
    <row r="161" spans="1:6" ht="25.5">
      <c r="A161" s="552" t="s">
        <v>13</v>
      </c>
      <c r="B161" s="545" t="s">
        <v>912</v>
      </c>
      <c r="C161" s="546" t="s">
        <v>913</v>
      </c>
      <c r="D161" s="337">
        <v>20</v>
      </c>
      <c r="E161" s="697"/>
      <c r="F161" s="14"/>
    </row>
    <row r="162" spans="1:6">
      <c r="A162" s="552"/>
      <c r="B162" s="545"/>
      <c r="C162" s="546"/>
      <c r="D162" s="337"/>
      <c r="E162" s="697"/>
      <c r="F162" s="14"/>
    </row>
    <row r="163" spans="1:6">
      <c r="A163" s="552" t="s">
        <v>14</v>
      </c>
      <c r="B163" s="545" t="s">
        <v>914</v>
      </c>
      <c r="C163" s="546" t="s">
        <v>913</v>
      </c>
      <c r="D163" s="337">
        <v>20</v>
      </c>
      <c r="E163" s="697"/>
      <c r="F163" s="14"/>
    </row>
    <row r="164" spans="1:6">
      <c r="A164" s="53"/>
      <c r="B164" s="8"/>
      <c r="C164" s="106"/>
      <c r="D164" s="9"/>
      <c r="E164" s="76"/>
      <c r="F164" s="14"/>
    </row>
    <row r="165" spans="1:6">
      <c r="A165" s="53"/>
      <c r="B165" s="8"/>
      <c r="C165" s="106"/>
      <c r="D165" s="9"/>
      <c r="E165" s="76"/>
      <c r="F165" s="14"/>
    </row>
    <row r="166" spans="1:6">
      <c r="A166" s="53"/>
      <c r="B166" s="8"/>
      <c r="C166" s="106"/>
      <c r="D166" s="9"/>
      <c r="E166" s="76"/>
      <c r="F166" s="14"/>
    </row>
    <row r="167" spans="1:6">
      <c r="A167" s="53"/>
      <c r="B167" s="8"/>
      <c r="C167" s="106"/>
      <c r="D167" s="9"/>
      <c r="E167" s="76"/>
      <c r="F167" s="14"/>
    </row>
    <row r="168" spans="1:6">
      <c r="A168" s="53"/>
      <c r="B168" s="8"/>
      <c r="C168" s="106"/>
      <c r="D168" s="9"/>
      <c r="E168" s="76"/>
      <c r="F168" s="14"/>
    </row>
    <row r="169" spans="1:6">
      <c r="A169" s="53"/>
      <c r="B169" s="8"/>
      <c r="C169" s="106"/>
      <c r="D169" s="9"/>
      <c r="E169" s="76"/>
      <c r="F169" s="14"/>
    </row>
    <row r="170" spans="1:6">
      <c r="A170" s="53"/>
      <c r="B170" s="8"/>
      <c r="C170" s="106"/>
      <c r="D170" s="9"/>
      <c r="E170" s="76"/>
      <c r="F170" s="14"/>
    </row>
    <row r="171" spans="1:6">
      <c r="A171" s="53"/>
      <c r="B171" s="8"/>
      <c r="C171" s="106"/>
      <c r="D171" s="9"/>
      <c r="E171" s="76"/>
      <c r="F171" s="14"/>
    </row>
    <row r="172" spans="1:6">
      <c r="A172" s="53"/>
      <c r="B172" s="8"/>
      <c r="C172" s="106"/>
      <c r="D172" s="9"/>
      <c r="E172" s="76"/>
      <c r="F172" s="14"/>
    </row>
    <row r="173" spans="1:6">
      <c r="A173" s="53"/>
      <c r="B173" s="8"/>
      <c r="C173" s="106"/>
      <c r="D173" s="9"/>
      <c r="E173" s="76"/>
      <c r="F173" s="14"/>
    </row>
    <row r="174" spans="1:6">
      <c r="A174" s="53"/>
      <c r="B174" s="8"/>
      <c r="C174" s="106"/>
      <c r="D174" s="9"/>
      <c r="E174" s="76"/>
      <c r="F174" s="14"/>
    </row>
    <row r="175" spans="1:6">
      <c r="A175" s="53"/>
      <c r="B175" s="8"/>
      <c r="C175" s="106"/>
      <c r="D175" s="9"/>
      <c r="E175" s="76"/>
      <c r="F175" s="14"/>
    </row>
    <row r="176" spans="1:6">
      <c r="A176" s="53"/>
      <c r="B176" s="8"/>
      <c r="C176" s="106"/>
      <c r="D176" s="9"/>
      <c r="E176" s="76"/>
      <c r="F176" s="14"/>
    </row>
    <row r="177" spans="1:6">
      <c r="A177" s="53"/>
      <c r="B177" s="8"/>
      <c r="C177" s="106"/>
      <c r="D177" s="9"/>
      <c r="E177" s="76"/>
      <c r="F177" s="14"/>
    </row>
    <row r="178" spans="1:6">
      <c r="A178" s="53"/>
      <c r="B178" s="8"/>
      <c r="C178" s="106"/>
      <c r="D178" s="9"/>
      <c r="E178" s="76"/>
      <c r="F178" s="14"/>
    </row>
    <row r="179" spans="1:6">
      <c r="A179" s="53"/>
      <c r="B179" s="56"/>
      <c r="C179" s="106"/>
      <c r="D179" s="56"/>
      <c r="E179" s="85"/>
      <c r="F179" s="26"/>
    </row>
    <row r="180" spans="1:6" ht="13.5" thickBot="1">
      <c r="A180" s="124"/>
      <c r="B180" s="1000" t="s">
        <v>972</v>
      </c>
      <c r="C180" s="1001"/>
      <c r="D180" s="1002"/>
      <c r="E180" s="451"/>
      <c r="F180" s="703"/>
    </row>
    <row r="181" spans="1:6" ht="13.5" thickTop="1">
      <c r="A181" s="24"/>
      <c r="B181" s="1003"/>
      <c r="C181" s="1004"/>
      <c r="D181" s="1005"/>
      <c r="E181" s="75"/>
      <c r="F181" s="26"/>
    </row>
    <row r="182" spans="1:6">
      <c r="A182" s="635"/>
      <c r="B182" s="641"/>
      <c r="C182" s="641"/>
      <c r="D182" s="641"/>
      <c r="E182" s="553"/>
      <c r="F182" s="554"/>
    </row>
    <row r="183" spans="1:6" ht="12.95" customHeight="1">
      <c r="A183" s="58"/>
      <c r="B183" s="72"/>
      <c r="C183" s="381"/>
      <c r="D183" s="59"/>
      <c r="E183" s="280"/>
      <c r="F183" s="555"/>
    </row>
    <row r="184" spans="1:6" ht="12.95" customHeight="1">
      <c r="A184" s="19"/>
      <c r="B184" s="20"/>
      <c r="C184" s="74"/>
      <c r="D184" s="21"/>
      <c r="E184" s="74"/>
      <c r="F184" s="22"/>
    </row>
    <row r="185" spans="1:6" ht="12.95" customHeight="1">
      <c r="A185" s="24" t="s">
        <v>0</v>
      </c>
      <c r="B185" s="25" t="s">
        <v>1</v>
      </c>
      <c r="C185" s="75" t="s">
        <v>2</v>
      </c>
      <c r="D185" s="25" t="s">
        <v>3</v>
      </c>
      <c r="E185" s="75" t="s">
        <v>4</v>
      </c>
      <c r="F185" s="26" t="s">
        <v>5</v>
      </c>
    </row>
    <row r="186" spans="1:6" ht="12.95" customHeight="1">
      <c r="A186" s="7"/>
      <c r="B186" s="8"/>
      <c r="C186" s="101"/>
      <c r="D186" s="9"/>
      <c r="E186" s="76"/>
      <c r="F186" s="14"/>
    </row>
    <row r="187" spans="1:6" ht="12.95" customHeight="1">
      <c r="A187" s="7"/>
      <c r="B187" s="8"/>
      <c r="C187" s="101"/>
      <c r="D187" s="9"/>
      <c r="E187" s="76"/>
      <c r="F187" s="14"/>
    </row>
    <row r="188" spans="1:6" ht="12.95" customHeight="1">
      <c r="A188" s="7"/>
      <c r="B188" s="8"/>
      <c r="C188" s="101"/>
      <c r="D188" s="9"/>
      <c r="E188" s="76"/>
      <c r="F188" s="14"/>
    </row>
    <row r="189" spans="1:6" ht="12.95" customHeight="1">
      <c r="A189" s="7"/>
      <c r="B189" s="34" t="s">
        <v>33</v>
      </c>
      <c r="C189" s="101"/>
      <c r="D189" s="9"/>
      <c r="E189" s="76"/>
      <c r="F189" s="14"/>
    </row>
    <row r="190" spans="1:6" ht="12.95" customHeight="1">
      <c r="A190" s="7"/>
      <c r="B190" s="261"/>
      <c r="C190" s="101"/>
      <c r="D190" s="9"/>
      <c r="E190" s="76"/>
      <c r="F190" s="14"/>
    </row>
    <row r="191" spans="1:6" ht="12.95" customHeight="1">
      <c r="A191" s="7"/>
      <c r="B191" s="261"/>
      <c r="C191" s="101"/>
      <c r="D191" s="9"/>
      <c r="E191" s="76"/>
      <c r="F191" s="14"/>
    </row>
    <row r="192" spans="1:6" ht="12.95" customHeight="1">
      <c r="A192" s="7"/>
      <c r="B192" s="261" t="s">
        <v>975</v>
      </c>
      <c r="C192" s="101"/>
      <c r="D192" s="9"/>
      <c r="E192" s="76"/>
      <c r="F192" s="395"/>
    </row>
    <row r="193" spans="1:6" ht="12.95" customHeight="1">
      <c r="A193" s="7"/>
      <c r="B193" s="261"/>
      <c r="C193" s="101"/>
      <c r="D193" s="9"/>
      <c r="E193" s="76"/>
      <c r="F193" s="395"/>
    </row>
    <row r="194" spans="1:6" ht="12.95" customHeight="1">
      <c r="A194" s="7"/>
      <c r="B194" s="261"/>
      <c r="C194" s="101"/>
      <c r="D194" s="9"/>
      <c r="E194" s="76"/>
      <c r="F194" s="395"/>
    </row>
    <row r="195" spans="1:6" ht="12.95" customHeight="1">
      <c r="A195" s="7"/>
      <c r="B195" s="261" t="s">
        <v>925</v>
      </c>
      <c r="C195" s="101"/>
      <c r="D195" s="9"/>
      <c r="E195" s="76"/>
      <c r="F195" s="395"/>
    </row>
    <row r="196" spans="1:6" ht="12.95" customHeight="1">
      <c r="A196" s="7"/>
      <c r="B196" s="8"/>
      <c r="C196" s="101"/>
      <c r="D196" s="9"/>
      <c r="E196" s="76"/>
      <c r="F196" s="395"/>
    </row>
    <row r="197" spans="1:6" ht="12.95" customHeight="1">
      <c r="A197" s="7"/>
      <c r="B197" s="8"/>
      <c r="C197" s="101"/>
      <c r="D197" s="9"/>
      <c r="E197" s="76"/>
      <c r="F197" s="14"/>
    </row>
    <row r="198" spans="1:6" ht="12.95" customHeight="1">
      <c r="A198" s="7"/>
      <c r="B198" s="8"/>
      <c r="C198" s="101"/>
      <c r="D198" s="9"/>
      <c r="E198" s="76"/>
      <c r="F198" s="14"/>
    </row>
    <row r="199" spans="1:6" ht="12.95" customHeight="1">
      <c r="A199" s="7"/>
      <c r="B199" s="8"/>
      <c r="C199" s="101"/>
      <c r="D199" s="9"/>
      <c r="E199" s="76"/>
      <c r="F199" s="14"/>
    </row>
    <row r="200" spans="1:6" ht="12.95" customHeight="1">
      <c r="A200" s="7"/>
      <c r="B200" s="8"/>
      <c r="C200" s="101"/>
      <c r="D200" s="9"/>
      <c r="E200" s="76"/>
      <c r="F200" s="14"/>
    </row>
    <row r="201" spans="1:6" ht="12.95" customHeight="1">
      <c r="A201" s="7"/>
      <c r="B201" s="8"/>
      <c r="C201" s="101"/>
      <c r="D201" s="9"/>
      <c r="E201" s="76"/>
      <c r="F201" s="14"/>
    </row>
    <row r="202" spans="1:6" ht="12.95" customHeight="1">
      <c r="A202" s="7"/>
      <c r="B202" s="8"/>
      <c r="C202" s="101"/>
      <c r="D202" s="9"/>
      <c r="E202" s="76"/>
      <c r="F202" s="14"/>
    </row>
    <row r="203" spans="1:6" ht="12.95" customHeight="1">
      <c r="A203" s="7"/>
      <c r="B203" s="8"/>
      <c r="C203" s="101"/>
      <c r="D203" s="9"/>
      <c r="E203" s="76"/>
      <c r="F203" s="14"/>
    </row>
    <row r="204" spans="1:6" ht="12.95" customHeight="1">
      <c r="A204" s="7"/>
      <c r="B204" s="8"/>
      <c r="C204" s="101"/>
      <c r="D204" s="9"/>
      <c r="E204" s="76"/>
      <c r="F204" s="14"/>
    </row>
    <row r="205" spans="1:6" ht="12.95" customHeight="1">
      <c r="A205" s="7"/>
      <c r="B205" s="8"/>
      <c r="C205" s="101"/>
      <c r="D205" s="9"/>
      <c r="E205" s="76"/>
      <c r="F205" s="14"/>
    </row>
    <row r="206" spans="1:6" ht="12.95" customHeight="1">
      <c r="A206" s="7"/>
      <c r="B206" s="8"/>
      <c r="C206" s="101"/>
      <c r="D206" s="9"/>
      <c r="E206" s="76"/>
      <c r="F206" s="14"/>
    </row>
    <row r="207" spans="1:6" ht="12.95" customHeight="1">
      <c r="A207" s="7"/>
      <c r="B207" s="8"/>
      <c r="C207" s="101"/>
      <c r="D207" s="9"/>
      <c r="E207" s="76"/>
      <c r="F207" s="14"/>
    </row>
    <row r="208" spans="1:6" ht="12.95" customHeight="1">
      <c r="A208" s="7"/>
      <c r="B208" s="8"/>
      <c r="C208" s="101"/>
      <c r="D208" s="9"/>
      <c r="E208" s="76"/>
      <c r="F208" s="14"/>
    </row>
    <row r="209" spans="1:6" ht="12.95" customHeight="1">
      <c r="A209" s="7"/>
      <c r="B209" s="8"/>
      <c r="C209" s="101"/>
      <c r="D209" s="9"/>
      <c r="E209" s="76"/>
      <c r="F209" s="14"/>
    </row>
    <row r="210" spans="1:6" ht="12.95" customHeight="1">
      <c r="A210" s="7"/>
      <c r="B210" s="8"/>
      <c r="C210" s="101"/>
      <c r="D210" s="9"/>
      <c r="E210" s="76"/>
      <c r="F210" s="14"/>
    </row>
    <row r="211" spans="1:6" ht="12.95" customHeight="1">
      <c r="A211" s="7"/>
      <c r="B211" s="8"/>
      <c r="C211" s="101"/>
      <c r="D211" s="9"/>
      <c r="E211" s="76"/>
      <c r="F211" s="14"/>
    </row>
    <row r="212" spans="1:6" ht="12.95" customHeight="1">
      <c r="A212" s="7"/>
      <c r="B212" s="8"/>
      <c r="C212" s="101"/>
      <c r="D212" s="9"/>
      <c r="E212" s="76"/>
      <c r="F212" s="14"/>
    </row>
    <row r="213" spans="1:6" ht="12.95" customHeight="1">
      <c r="A213" s="7"/>
      <c r="B213" s="8"/>
      <c r="C213" s="101"/>
      <c r="D213" s="9"/>
      <c r="E213" s="76"/>
      <c r="F213" s="14"/>
    </row>
    <row r="214" spans="1:6" ht="12.95" customHeight="1">
      <c r="A214" s="7"/>
      <c r="B214" s="8"/>
      <c r="C214" s="101"/>
      <c r="D214" s="9"/>
      <c r="E214" s="76"/>
      <c r="F214" s="14"/>
    </row>
    <row r="215" spans="1:6" ht="12.95" customHeight="1">
      <c r="A215" s="7"/>
      <c r="B215" s="8"/>
      <c r="C215" s="101"/>
      <c r="D215" s="9"/>
      <c r="E215" s="76"/>
      <c r="F215" s="14"/>
    </row>
    <row r="216" spans="1:6" ht="12.95" customHeight="1">
      <c r="A216" s="7"/>
      <c r="B216" s="8"/>
      <c r="C216" s="101"/>
      <c r="D216" s="9"/>
      <c r="E216" s="76"/>
      <c r="F216" s="14"/>
    </row>
    <row r="217" spans="1:6" ht="12.95" customHeight="1">
      <c r="A217" s="7"/>
      <c r="B217" s="8"/>
      <c r="C217" s="101"/>
      <c r="D217" s="9"/>
      <c r="E217" s="76"/>
      <c r="F217" s="14"/>
    </row>
    <row r="218" spans="1:6" ht="12.95" customHeight="1">
      <c r="A218" s="7"/>
      <c r="B218" s="8"/>
      <c r="C218" s="101"/>
      <c r="D218" s="9"/>
      <c r="E218" s="76"/>
      <c r="F218" s="14"/>
    </row>
    <row r="219" spans="1:6" ht="12.95" customHeight="1">
      <c r="A219" s="7"/>
      <c r="B219" s="8"/>
      <c r="C219" s="101"/>
      <c r="D219" s="9"/>
      <c r="E219" s="76"/>
      <c r="F219" s="14"/>
    </row>
    <row r="220" spans="1:6" ht="12.95" customHeight="1">
      <c r="A220" s="7"/>
      <c r="B220" s="8"/>
      <c r="C220" s="101"/>
      <c r="D220" s="9"/>
      <c r="E220" s="76"/>
      <c r="F220" s="14"/>
    </row>
    <row r="221" spans="1:6" ht="12.95" customHeight="1">
      <c r="A221" s="7"/>
      <c r="B221" s="8"/>
      <c r="C221" s="101"/>
      <c r="D221" s="9"/>
      <c r="E221" s="76"/>
      <c r="F221" s="14"/>
    </row>
    <row r="222" spans="1:6" ht="12.95" customHeight="1">
      <c r="A222" s="7"/>
      <c r="B222" s="8"/>
      <c r="C222" s="101"/>
      <c r="D222" s="9"/>
      <c r="E222" s="76"/>
      <c r="F222" s="14"/>
    </row>
    <row r="223" spans="1:6" ht="12.95" customHeight="1">
      <c r="A223" s="7"/>
      <c r="B223" s="8"/>
      <c r="C223" s="101"/>
      <c r="D223" s="9"/>
      <c r="E223" s="76"/>
      <c r="F223" s="14"/>
    </row>
    <row r="224" spans="1:6" ht="12.95" customHeight="1">
      <c r="A224" s="7"/>
      <c r="B224" s="8"/>
      <c r="C224" s="101"/>
      <c r="D224" s="9"/>
      <c r="E224" s="76"/>
      <c r="F224" s="14"/>
    </row>
    <row r="225" spans="1:6" ht="12.95" customHeight="1">
      <c r="A225" s="7"/>
      <c r="B225" s="8"/>
      <c r="C225" s="101"/>
      <c r="D225" s="9"/>
      <c r="E225" s="76"/>
      <c r="F225" s="14"/>
    </row>
    <row r="226" spans="1:6" ht="12.95" customHeight="1">
      <c r="A226" s="7"/>
      <c r="B226" s="8"/>
      <c r="C226" s="101"/>
      <c r="D226" s="9"/>
      <c r="E226" s="76"/>
      <c r="F226" s="14"/>
    </row>
    <row r="227" spans="1:6" ht="12.95" customHeight="1">
      <c r="A227" s="7"/>
      <c r="B227" s="8"/>
      <c r="C227" s="101"/>
      <c r="D227" s="9"/>
      <c r="E227" s="76"/>
      <c r="F227" s="14"/>
    </row>
    <row r="228" spans="1:6" ht="12.95" customHeight="1">
      <c r="A228" s="7"/>
      <c r="B228" s="8"/>
      <c r="C228" s="101"/>
      <c r="D228" s="9"/>
      <c r="E228" s="76"/>
      <c r="F228" s="14"/>
    </row>
    <row r="229" spans="1:6" ht="12.95" customHeight="1">
      <c r="A229" s="7"/>
      <c r="B229" s="8"/>
      <c r="C229" s="101"/>
      <c r="D229" s="9"/>
      <c r="E229" s="76"/>
      <c r="F229" s="14"/>
    </row>
    <row r="230" spans="1:6" ht="12.95" customHeight="1">
      <c r="A230" s="7"/>
      <c r="B230" s="8"/>
      <c r="C230" s="101"/>
      <c r="D230" s="9"/>
      <c r="E230" s="76"/>
      <c r="F230" s="14"/>
    </row>
    <row r="231" spans="1:6" ht="12.95" customHeight="1">
      <c r="A231" s="7"/>
      <c r="B231" s="8"/>
      <c r="C231" s="101"/>
      <c r="D231" s="9"/>
      <c r="E231" s="76"/>
      <c r="F231" s="14"/>
    </row>
    <row r="232" spans="1:6" ht="12.95" customHeight="1">
      <c r="A232" s="7"/>
      <c r="B232" s="8"/>
      <c r="C232" s="106"/>
      <c r="D232" s="9"/>
      <c r="E232" s="76"/>
      <c r="F232" s="14"/>
    </row>
    <row r="233" spans="1:6" ht="12.95" customHeight="1">
      <c r="A233" s="7"/>
      <c r="B233" s="8"/>
      <c r="C233" s="106"/>
      <c r="D233" s="9"/>
      <c r="E233" s="76"/>
      <c r="F233" s="14"/>
    </row>
    <row r="234" spans="1:6" ht="12.95" customHeight="1" thickBot="1">
      <c r="A234" s="124"/>
      <c r="B234" s="1000" t="s">
        <v>1046</v>
      </c>
      <c r="C234" s="1001"/>
      <c r="D234" s="1002"/>
      <c r="E234" s="451"/>
      <c r="F234" s="668"/>
    </row>
    <row r="235" spans="1:6" ht="12.95" customHeight="1" thickTop="1">
      <c r="A235" s="24"/>
      <c r="B235" s="1003"/>
      <c r="C235" s="1004"/>
      <c r="D235" s="1005"/>
      <c r="E235" s="75"/>
      <c r="F235" s="26"/>
    </row>
    <row r="236" spans="1:6" ht="12.95" customHeight="1">
      <c r="A236" s="36"/>
      <c r="C236" s="102"/>
      <c r="D236" s="37"/>
      <c r="E236" s="80"/>
      <c r="F236" s="445"/>
    </row>
    <row r="237" spans="1:6" ht="12.95" customHeight="1">
      <c r="A237" s="36"/>
      <c r="C237" s="102"/>
      <c r="D237" s="37"/>
      <c r="E237" s="80"/>
      <c r="F237" s="445"/>
    </row>
    <row r="238" spans="1:6" ht="12.95" customHeight="1">
      <c r="A238" s="19"/>
      <c r="B238" s="20"/>
      <c r="C238" s="74"/>
      <c r="D238" s="21"/>
      <c r="E238" s="74"/>
      <c r="F238" s="22"/>
    </row>
    <row r="239" spans="1:6" ht="12.95" customHeight="1">
      <c r="A239" s="24" t="s">
        <v>0</v>
      </c>
      <c r="B239" s="25" t="s">
        <v>1</v>
      </c>
      <c r="C239" s="75" t="s">
        <v>2</v>
      </c>
      <c r="D239" s="25" t="s">
        <v>3</v>
      </c>
      <c r="E239" s="75" t="s">
        <v>4</v>
      </c>
      <c r="F239" s="26" t="s">
        <v>5</v>
      </c>
    </row>
    <row r="240" spans="1:6" ht="12.95" customHeight="1">
      <c r="A240" s="7"/>
      <c r="B240" s="8"/>
      <c r="C240" s="106"/>
      <c r="D240" s="9"/>
      <c r="E240" s="76"/>
      <c r="F240" s="14"/>
    </row>
    <row r="241" spans="1:6" ht="12.95" customHeight="1">
      <c r="A241" s="53"/>
      <c r="B241" s="16" t="s">
        <v>41</v>
      </c>
      <c r="C241" s="76"/>
      <c r="D241" s="9"/>
      <c r="E241" s="76"/>
      <c r="F241" s="14"/>
    </row>
    <row r="242" spans="1:6" ht="12.95" customHeight="1">
      <c r="A242" s="53"/>
      <c r="B242" s="16"/>
      <c r="C242" s="76"/>
      <c r="D242" s="9"/>
      <c r="E242" s="76"/>
      <c r="F242" s="14"/>
    </row>
    <row r="243" spans="1:6" ht="12.95" customHeight="1">
      <c r="A243" s="7"/>
      <c r="B243" s="16" t="s">
        <v>44</v>
      </c>
      <c r="C243" s="76"/>
      <c r="D243" s="9"/>
      <c r="E243" s="76"/>
      <c r="F243" s="14"/>
    </row>
    <row r="244" spans="1:6" ht="12.95" customHeight="1">
      <c r="A244" s="7"/>
      <c r="B244" s="16"/>
      <c r="C244" s="76"/>
      <c r="D244" s="9"/>
      <c r="E244" s="76"/>
      <c r="F244" s="14"/>
    </row>
    <row r="245" spans="1:6" ht="12.95" customHeight="1">
      <c r="A245" s="7"/>
      <c r="B245" s="16" t="s">
        <v>947</v>
      </c>
      <c r="C245" s="76"/>
      <c r="D245" s="9"/>
      <c r="E245" s="76"/>
      <c r="F245" s="14"/>
    </row>
    <row r="246" spans="1:6">
      <c r="A246" s="7"/>
      <c r="B246" s="16"/>
      <c r="C246" s="76"/>
      <c r="D246" s="9"/>
      <c r="E246" s="76"/>
      <c r="F246" s="14"/>
    </row>
    <row r="247" spans="1:6" ht="63.75">
      <c r="A247" s="7"/>
      <c r="B247" s="267" t="s">
        <v>944</v>
      </c>
      <c r="C247" s="101"/>
      <c r="D247" s="9"/>
      <c r="E247" s="76"/>
      <c r="F247" s="425"/>
    </row>
    <row r="248" spans="1:6">
      <c r="A248" s="7"/>
      <c r="B248" s="17"/>
      <c r="C248" s="101"/>
      <c r="D248" s="9"/>
      <c r="E248" s="76"/>
      <c r="F248" s="425"/>
    </row>
    <row r="249" spans="1:6" ht="12.95" customHeight="1">
      <c r="A249" s="189" t="s">
        <v>6</v>
      </c>
      <c r="B249" s="171" t="s">
        <v>443</v>
      </c>
      <c r="C249" s="169">
        <v>2</v>
      </c>
      <c r="D249" s="170" t="s">
        <v>90</v>
      </c>
      <c r="E249" s="76"/>
      <c r="F249" s="14"/>
    </row>
    <row r="250" spans="1:6" ht="12.95" customHeight="1">
      <c r="A250" s="189"/>
      <c r="B250" s="171"/>
      <c r="C250" s="169"/>
      <c r="D250" s="170"/>
      <c r="E250" s="76"/>
      <c r="F250" s="14"/>
    </row>
    <row r="251" spans="1:6" ht="12.95" customHeight="1">
      <c r="A251" s="189" t="s">
        <v>9</v>
      </c>
      <c r="B251" s="171" t="s">
        <v>466</v>
      </c>
      <c r="C251" s="169">
        <v>4</v>
      </c>
      <c r="D251" s="170" t="s">
        <v>90</v>
      </c>
      <c r="E251" s="76"/>
      <c r="F251" s="14"/>
    </row>
    <row r="252" spans="1:6">
      <c r="A252" s="189"/>
      <c r="B252" s="171"/>
      <c r="C252" s="169"/>
      <c r="D252" s="170"/>
      <c r="E252" s="76"/>
      <c r="F252" s="14"/>
    </row>
    <row r="253" spans="1:6">
      <c r="A253" s="189" t="s">
        <v>10</v>
      </c>
      <c r="B253" s="171" t="s">
        <v>457</v>
      </c>
      <c r="C253" s="169">
        <v>5</v>
      </c>
      <c r="D253" s="170" t="s">
        <v>90</v>
      </c>
      <c r="E253" s="76"/>
      <c r="F253" s="14"/>
    </row>
    <row r="254" spans="1:6">
      <c r="A254" s="189"/>
      <c r="B254" s="171"/>
      <c r="C254" s="169"/>
      <c r="D254" s="170"/>
      <c r="E254" s="76"/>
      <c r="F254" s="14"/>
    </row>
    <row r="255" spans="1:6">
      <c r="A255" s="189" t="s">
        <v>11</v>
      </c>
      <c r="B255" s="171" t="s">
        <v>439</v>
      </c>
      <c r="C255" s="169">
        <v>98</v>
      </c>
      <c r="D255" s="170" t="s">
        <v>90</v>
      </c>
      <c r="E255" s="76"/>
      <c r="F255" s="14"/>
    </row>
    <row r="256" spans="1:6">
      <c r="A256" s="189"/>
      <c r="B256" s="171"/>
      <c r="C256" s="169"/>
      <c r="D256" s="170"/>
      <c r="E256" s="76"/>
      <c r="F256" s="14"/>
    </row>
    <row r="257" spans="1:6">
      <c r="A257" s="189" t="s">
        <v>12</v>
      </c>
      <c r="B257" s="171" t="s">
        <v>449</v>
      </c>
      <c r="C257" s="169">
        <v>1</v>
      </c>
      <c r="D257" s="170" t="s">
        <v>90</v>
      </c>
      <c r="E257" s="76"/>
      <c r="F257" s="14"/>
    </row>
    <row r="258" spans="1:6">
      <c r="A258" s="189"/>
      <c r="B258" s="171"/>
      <c r="C258" s="169"/>
      <c r="D258" s="170"/>
      <c r="E258" s="76"/>
      <c r="F258" s="14"/>
    </row>
    <row r="259" spans="1:6">
      <c r="A259" s="189" t="s">
        <v>13</v>
      </c>
      <c r="B259" s="171" t="s">
        <v>446</v>
      </c>
      <c r="C259" s="169">
        <v>55</v>
      </c>
      <c r="D259" s="170" t="s">
        <v>90</v>
      </c>
      <c r="E259" s="76"/>
      <c r="F259" s="14"/>
    </row>
    <row r="260" spans="1:6" ht="12.95" customHeight="1">
      <c r="A260" s="189"/>
      <c r="B260" s="171"/>
      <c r="C260" s="169"/>
      <c r="D260" s="170"/>
      <c r="E260" s="76"/>
      <c r="F260" s="14"/>
    </row>
    <row r="261" spans="1:6" ht="12.95" customHeight="1">
      <c r="A261" s="189" t="s">
        <v>14</v>
      </c>
      <c r="B261" s="171" t="s">
        <v>469</v>
      </c>
      <c r="C261" s="169">
        <v>1</v>
      </c>
      <c r="D261" s="170" t="s">
        <v>90</v>
      </c>
      <c r="E261" s="76"/>
      <c r="F261" s="14"/>
    </row>
    <row r="262" spans="1:6" ht="12.95" customHeight="1">
      <c r="A262" s="189"/>
      <c r="B262" s="171"/>
      <c r="C262" s="169"/>
      <c r="D262" s="170"/>
      <c r="E262" s="76"/>
      <c r="F262" s="14"/>
    </row>
    <row r="263" spans="1:6" ht="12.95" customHeight="1">
      <c r="A263" s="189" t="s">
        <v>15</v>
      </c>
      <c r="B263" s="171" t="s">
        <v>440</v>
      </c>
      <c r="C263" s="169">
        <v>2</v>
      </c>
      <c r="D263" s="170" t="s">
        <v>90</v>
      </c>
      <c r="E263" s="76"/>
      <c r="F263" s="14"/>
    </row>
    <row r="264" spans="1:6" ht="12.95" customHeight="1">
      <c r="A264" s="189"/>
      <c r="B264" s="171"/>
      <c r="C264" s="169"/>
      <c r="D264" s="170"/>
      <c r="E264" s="76"/>
      <c r="F264" s="14"/>
    </row>
    <row r="265" spans="1:6" ht="12.95" customHeight="1">
      <c r="A265" s="189" t="s">
        <v>17</v>
      </c>
      <c r="B265" s="171" t="s">
        <v>450</v>
      </c>
      <c r="C265" s="169">
        <v>1</v>
      </c>
      <c r="D265" s="170" t="s">
        <v>90</v>
      </c>
      <c r="E265" s="76"/>
      <c r="F265" s="14"/>
    </row>
    <row r="266" spans="1:6" ht="12.95" customHeight="1">
      <c r="A266" s="7"/>
      <c r="B266" s="16"/>
      <c r="C266" s="101"/>
      <c r="D266" s="9"/>
      <c r="E266" s="76"/>
      <c r="F266" s="14"/>
    </row>
    <row r="267" spans="1:6" ht="12.95" customHeight="1">
      <c r="A267" s="7" t="s">
        <v>18</v>
      </c>
      <c r="B267" s="171" t="s">
        <v>442</v>
      </c>
      <c r="C267" s="169">
        <v>8</v>
      </c>
      <c r="D267" s="170" t="s">
        <v>90</v>
      </c>
      <c r="E267" s="76"/>
      <c r="F267" s="14"/>
    </row>
    <row r="268" spans="1:6" ht="12.95" customHeight="1">
      <c r="A268" s="7"/>
      <c r="B268" s="17"/>
      <c r="C268" s="101"/>
      <c r="D268" s="9"/>
      <c r="E268" s="76"/>
      <c r="F268" s="425"/>
    </row>
    <row r="269" spans="1:6" ht="12.95" customHeight="1">
      <c r="A269" s="7" t="s">
        <v>19</v>
      </c>
      <c r="B269" s="171" t="s">
        <v>470</v>
      </c>
      <c r="C269" s="169">
        <v>14</v>
      </c>
      <c r="D269" s="170" t="s">
        <v>90</v>
      </c>
      <c r="E269" s="76"/>
      <c r="F269" s="14"/>
    </row>
    <row r="270" spans="1:6" ht="12.95" customHeight="1">
      <c r="A270" s="7"/>
      <c r="B270" s="55"/>
      <c r="C270" s="101"/>
      <c r="D270" s="9"/>
      <c r="E270" s="76"/>
      <c r="F270" s="425"/>
    </row>
    <row r="271" spans="1:6" ht="12.95" customHeight="1">
      <c r="A271" s="7"/>
      <c r="B271" s="171"/>
      <c r="C271" s="169"/>
      <c r="D271" s="170"/>
      <c r="E271" s="76"/>
      <c r="F271" s="14"/>
    </row>
    <row r="272" spans="1:6" ht="12.95" customHeight="1">
      <c r="A272" s="7"/>
      <c r="B272" s="171"/>
      <c r="C272" s="169"/>
      <c r="D272" s="170"/>
      <c r="E272" s="76"/>
      <c r="F272" s="14"/>
    </row>
    <row r="273" spans="1:6" ht="12.95" customHeight="1">
      <c r="A273" s="7"/>
      <c r="B273" s="171"/>
      <c r="C273" s="169"/>
      <c r="D273" s="170"/>
      <c r="E273" s="76"/>
      <c r="F273" s="14"/>
    </row>
    <row r="274" spans="1:6" ht="12.95" customHeight="1">
      <c r="A274" s="7"/>
      <c r="B274" s="171"/>
      <c r="C274" s="169"/>
      <c r="D274" s="170"/>
      <c r="E274" s="76"/>
      <c r="F274" s="14"/>
    </row>
    <row r="275" spans="1:6" ht="12.95" customHeight="1">
      <c r="A275" s="7"/>
      <c r="B275" s="171"/>
      <c r="C275" s="169"/>
      <c r="D275" s="170"/>
      <c r="E275" s="76"/>
      <c r="F275" s="14"/>
    </row>
    <row r="276" spans="1:6" ht="12.95" customHeight="1">
      <c r="A276" s="7"/>
      <c r="B276" s="171"/>
      <c r="C276" s="169"/>
      <c r="D276" s="170"/>
      <c r="E276" s="76"/>
      <c r="F276" s="14"/>
    </row>
    <row r="277" spans="1:6" ht="12.95" customHeight="1">
      <c r="A277" s="7"/>
      <c r="B277" s="171"/>
      <c r="C277" s="169"/>
      <c r="D277" s="170"/>
      <c r="E277" s="76"/>
      <c r="F277" s="14"/>
    </row>
    <row r="278" spans="1:6" ht="12.95" customHeight="1">
      <c r="A278" s="7"/>
      <c r="B278" s="171"/>
      <c r="C278" s="169"/>
      <c r="D278" s="170"/>
      <c r="E278" s="76"/>
      <c r="F278" s="14"/>
    </row>
    <row r="279" spans="1:6" ht="12.95" customHeight="1">
      <c r="A279" s="7"/>
      <c r="B279" s="171"/>
      <c r="C279" s="169"/>
      <c r="D279" s="170"/>
      <c r="E279" s="76"/>
      <c r="F279" s="14"/>
    </row>
    <row r="280" spans="1:6" ht="12.95" customHeight="1">
      <c r="A280" s="7"/>
      <c r="B280" s="171"/>
      <c r="C280" s="169"/>
      <c r="D280" s="170"/>
      <c r="E280" s="76"/>
      <c r="F280" s="14"/>
    </row>
    <row r="281" spans="1:6" ht="12.95" customHeight="1">
      <c r="A281" s="7"/>
      <c r="B281" s="98"/>
      <c r="C281" s="169"/>
      <c r="D281" s="170"/>
      <c r="E281" s="76"/>
      <c r="F281" s="14"/>
    </row>
    <row r="282" spans="1:6" ht="12.95" customHeight="1">
      <c r="A282" s="7"/>
      <c r="B282" s="98"/>
      <c r="C282" s="169"/>
      <c r="D282" s="170"/>
      <c r="E282" s="76"/>
      <c r="F282" s="14"/>
    </row>
    <row r="283" spans="1:6" ht="12.95" customHeight="1">
      <c r="A283" s="7"/>
      <c r="B283" s="98"/>
      <c r="C283" s="169"/>
      <c r="D283" s="170"/>
      <c r="E283" s="76"/>
      <c r="F283" s="14"/>
    </row>
    <row r="284" spans="1:6" ht="15.75" customHeight="1" thickBot="1">
      <c r="A284" s="124"/>
      <c r="B284" s="975" t="s">
        <v>387</v>
      </c>
      <c r="C284" s="975"/>
      <c r="D284" s="975"/>
      <c r="E284" s="451"/>
      <c r="F284" s="668"/>
    </row>
    <row r="285" spans="1:6" ht="12.95" customHeight="1" thickTop="1">
      <c r="A285" s="24"/>
      <c r="B285" s="940"/>
      <c r="C285" s="941"/>
      <c r="D285" s="942"/>
      <c r="E285" s="75"/>
      <c r="F285" s="26"/>
    </row>
    <row r="286" spans="1:6" ht="12.95" customHeight="1">
      <c r="A286" s="36"/>
      <c r="B286" s="175"/>
      <c r="C286" s="271"/>
      <c r="D286" s="93"/>
      <c r="E286" s="80"/>
      <c r="F286" s="445"/>
    </row>
    <row r="287" spans="1:6" s="32" customFormat="1" ht="12.95" customHeight="1">
      <c r="A287" s="58"/>
      <c r="B287" s="23"/>
      <c r="C287" s="102"/>
      <c r="D287" s="59"/>
      <c r="E287" s="80"/>
      <c r="F287" s="445"/>
    </row>
    <row r="288" spans="1:6" s="32" customFormat="1">
      <c r="A288" s="19"/>
      <c r="B288" s="20"/>
      <c r="C288" s="74"/>
      <c r="D288" s="21"/>
      <c r="E288" s="74"/>
      <c r="F288" s="22"/>
    </row>
    <row r="289" spans="1:6" s="32" customFormat="1" ht="12.95" customHeight="1">
      <c r="A289" s="24" t="s">
        <v>0</v>
      </c>
      <c r="B289" s="25" t="s">
        <v>1</v>
      </c>
      <c r="C289" s="75" t="s">
        <v>2</v>
      </c>
      <c r="D289" s="25" t="s">
        <v>3</v>
      </c>
      <c r="E289" s="75" t="s">
        <v>4</v>
      </c>
      <c r="F289" s="26" t="s">
        <v>5</v>
      </c>
    </row>
    <row r="290" spans="1:6" s="32" customFormat="1" ht="12.95" customHeight="1">
      <c r="A290" s="7"/>
      <c r="B290" s="8"/>
      <c r="C290" s="76"/>
      <c r="D290" s="9"/>
      <c r="E290" s="76"/>
      <c r="F290" s="14"/>
    </row>
    <row r="291" spans="1:6" s="32" customFormat="1">
      <c r="A291" s="53"/>
      <c r="B291" s="16" t="s">
        <v>43</v>
      </c>
      <c r="C291" s="76"/>
      <c r="D291" s="9"/>
      <c r="E291" s="76"/>
      <c r="F291" s="14"/>
    </row>
    <row r="292" spans="1:6" s="32" customFormat="1" ht="12.95" customHeight="1">
      <c r="A292" s="53"/>
      <c r="B292" s="16"/>
      <c r="C292" s="76"/>
      <c r="D292" s="9"/>
      <c r="E292" s="76"/>
      <c r="F292" s="14"/>
    </row>
    <row r="293" spans="1:6" s="32" customFormat="1" ht="12.95" customHeight="1">
      <c r="A293" s="7"/>
      <c r="B293" s="16" t="s">
        <v>45</v>
      </c>
      <c r="C293" s="76"/>
      <c r="D293" s="9"/>
      <c r="E293" s="76"/>
      <c r="F293" s="14"/>
    </row>
    <row r="294" spans="1:6" s="32" customFormat="1" ht="12.95" customHeight="1">
      <c r="A294" s="7"/>
      <c r="B294" s="16"/>
      <c r="C294" s="76"/>
      <c r="D294" s="9"/>
      <c r="E294" s="76"/>
      <c r="F294" s="14"/>
    </row>
    <row r="295" spans="1:6" s="32" customFormat="1" ht="12.95" customHeight="1">
      <c r="A295" s="39"/>
      <c r="B295" s="267" t="s">
        <v>471</v>
      </c>
      <c r="C295" s="76"/>
      <c r="D295" s="61"/>
      <c r="E295" s="76"/>
      <c r="F295" s="14"/>
    </row>
    <row r="296" spans="1:6" s="32" customFormat="1" ht="12.95" customHeight="1">
      <c r="A296" s="7"/>
      <c r="B296" s="267"/>
      <c r="C296" s="76"/>
      <c r="D296" s="9"/>
      <c r="E296" s="76"/>
      <c r="F296" s="14"/>
    </row>
    <row r="297" spans="1:6" s="32" customFormat="1" ht="63.75">
      <c r="A297" s="7"/>
      <c r="B297" s="267" t="s">
        <v>748</v>
      </c>
      <c r="C297" s="101"/>
      <c r="D297" s="9"/>
      <c r="E297" s="76"/>
      <c r="F297" s="453"/>
    </row>
    <row r="298" spans="1:6" s="32" customFormat="1">
      <c r="A298" s="7"/>
      <c r="B298" s="267"/>
      <c r="C298" s="101"/>
      <c r="D298" s="9"/>
      <c r="E298" s="76"/>
      <c r="F298" s="453"/>
    </row>
    <row r="299" spans="1:6" s="32" customFormat="1">
      <c r="A299" s="458" t="s">
        <v>6</v>
      </c>
      <c r="B299" s="459" t="s">
        <v>750</v>
      </c>
      <c r="C299" s="460">
        <v>2</v>
      </c>
      <c r="D299" s="78" t="s">
        <v>24</v>
      </c>
      <c r="E299" s="461"/>
      <c r="F299" s="14"/>
    </row>
    <row r="300" spans="1:6" s="32" customFormat="1">
      <c r="A300" s="458"/>
      <c r="B300" s="459"/>
      <c r="C300" s="460"/>
      <c r="D300" s="78"/>
      <c r="E300" s="461"/>
      <c r="F300" s="14"/>
    </row>
    <row r="301" spans="1:6" s="32" customFormat="1">
      <c r="A301" s="458" t="s">
        <v>9</v>
      </c>
      <c r="B301" s="459" t="s">
        <v>751</v>
      </c>
      <c r="C301" s="460">
        <v>1</v>
      </c>
      <c r="D301" s="78" t="s">
        <v>24</v>
      </c>
      <c r="E301" s="461"/>
      <c r="F301" s="14"/>
    </row>
    <row r="302" spans="1:6" s="32" customFormat="1">
      <c r="A302" s="458"/>
      <c r="B302" s="459"/>
      <c r="C302" s="460"/>
      <c r="D302" s="78"/>
      <c r="E302" s="461"/>
      <c r="F302" s="14"/>
    </row>
    <row r="303" spans="1:6" s="32" customFormat="1">
      <c r="A303" s="458" t="s">
        <v>10</v>
      </c>
      <c r="B303" s="459" t="s">
        <v>753</v>
      </c>
      <c r="C303" s="460">
        <v>2</v>
      </c>
      <c r="D303" s="78" t="s">
        <v>24</v>
      </c>
      <c r="E303" s="461"/>
      <c r="F303" s="14"/>
    </row>
    <row r="304" spans="1:6" s="32" customFormat="1">
      <c r="A304" s="458"/>
      <c r="B304" s="459"/>
      <c r="C304" s="460"/>
      <c r="D304" s="78"/>
      <c r="E304" s="461"/>
      <c r="F304" s="14"/>
    </row>
    <row r="305" spans="1:6" s="32" customFormat="1">
      <c r="A305" s="458" t="s">
        <v>11</v>
      </c>
      <c r="B305" s="459" t="s">
        <v>752</v>
      </c>
      <c r="C305" s="460">
        <v>2</v>
      </c>
      <c r="D305" s="78" t="s">
        <v>24</v>
      </c>
      <c r="E305" s="461"/>
      <c r="F305" s="14"/>
    </row>
    <row r="306" spans="1:6" s="32" customFormat="1">
      <c r="A306" s="7"/>
      <c r="B306" s="267"/>
      <c r="C306" s="101"/>
      <c r="D306" s="9"/>
      <c r="E306" s="76"/>
      <c r="F306" s="453"/>
    </row>
    <row r="307" spans="1:6" s="32" customFormat="1">
      <c r="A307" s="7" t="s">
        <v>12</v>
      </c>
      <c r="B307" s="459" t="s">
        <v>764</v>
      </c>
      <c r="C307" s="460">
        <v>1</v>
      </c>
      <c r="D307" s="78" t="s">
        <v>24</v>
      </c>
      <c r="E307" s="461"/>
      <c r="F307" s="14"/>
    </row>
    <row r="308" spans="1:6" s="32" customFormat="1">
      <c r="A308" s="7"/>
      <c r="B308" s="267"/>
      <c r="C308" s="101"/>
      <c r="D308" s="9"/>
      <c r="E308" s="76"/>
      <c r="F308" s="453"/>
    </row>
    <row r="309" spans="1:6" s="32" customFormat="1">
      <c r="A309" s="7" t="s">
        <v>13</v>
      </c>
      <c r="B309" s="459" t="s">
        <v>766</v>
      </c>
      <c r="C309" s="460">
        <v>4</v>
      </c>
      <c r="D309" s="78" t="s">
        <v>24</v>
      </c>
      <c r="E309" s="461"/>
      <c r="F309" s="14"/>
    </row>
    <row r="310" spans="1:6" s="32" customFormat="1">
      <c r="A310" s="7"/>
      <c r="B310" s="267"/>
      <c r="C310" s="101"/>
      <c r="D310" s="9"/>
      <c r="E310" s="76"/>
      <c r="F310" s="453"/>
    </row>
    <row r="311" spans="1:6" s="32" customFormat="1">
      <c r="A311" s="7" t="s">
        <v>14</v>
      </c>
      <c r="B311" s="459" t="s">
        <v>767</v>
      </c>
      <c r="C311" s="460">
        <v>2</v>
      </c>
      <c r="D311" s="78" t="s">
        <v>24</v>
      </c>
      <c r="E311" s="461"/>
      <c r="F311" s="14"/>
    </row>
    <row r="312" spans="1:6" s="32" customFormat="1">
      <c r="A312" s="7"/>
      <c r="B312" s="267"/>
      <c r="C312" s="101"/>
      <c r="D312" s="9"/>
      <c r="E312" s="76"/>
      <c r="F312" s="453"/>
    </row>
    <row r="313" spans="1:6" s="32" customFormat="1">
      <c r="A313" s="7" t="s">
        <v>15</v>
      </c>
      <c r="B313" s="459" t="s">
        <v>768</v>
      </c>
      <c r="C313" s="460">
        <v>2</v>
      </c>
      <c r="D313" s="78" t="s">
        <v>24</v>
      </c>
      <c r="E313" s="461"/>
      <c r="F313" s="14"/>
    </row>
    <row r="314" spans="1:6" s="32" customFormat="1">
      <c r="A314" s="7"/>
      <c r="B314" s="267"/>
      <c r="C314" s="101"/>
      <c r="D314" s="9"/>
      <c r="E314" s="76"/>
      <c r="F314" s="453"/>
    </row>
    <row r="315" spans="1:6" s="32" customFormat="1">
      <c r="A315" s="7" t="s">
        <v>17</v>
      </c>
      <c r="B315" s="459" t="s">
        <v>479</v>
      </c>
      <c r="C315" s="460">
        <v>2</v>
      </c>
      <c r="D315" s="78" t="s">
        <v>24</v>
      </c>
      <c r="E315" s="461"/>
      <c r="F315" s="14"/>
    </row>
    <row r="316" spans="1:6" s="32" customFormat="1">
      <c r="A316" s="7"/>
      <c r="B316" s="267"/>
      <c r="C316" s="101"/>
      <c r="D316" s="9"/>
      <c r="E316" s="76"/>
      <c r="F316" s="453"/>
    </row>
    <row r="317" spans="1:6" s="32" customFormat="1">
      <c r="A317" s="7" t="s">
        <v>18</v>
      </c>
      <c r="B317" s="459" t="s">
        <v>769</v>
      </c>
      <c r="C317" s="460">
        <v>2</v>
      </c>
      <c r="D317" s="78" t="s">
        <v>24</v>
      </c>
      <c r="E317" s="461"/>
      <c r="F317" s="14"/>
    </row>
    <row r="318" spans="1:6" s="32" customFormat="1">
      <c r="A318" s="7"/>
      <c r="B318" s="267"/>
      <c r="C318" s="101"/>
      <c r="D318" s="9"/>
      <c r="E318" s="76"/>
      <c r="F318" s="453"/>
    </row>
    <row r="319" spans="1:6" s="32" customFormat="1">
      <c r="A319" s="7" t="s">
        <v>19</v>
      </c>
      <c r="B319" s="459" t="s">
        <v>730</v>
      </c>
      <c r="C319" s="460">
        <v>2</v>
      </c>
      <c r="D319" s="78" t="s">
        <v>24</v>
      </c>
      <c r="E319" s="461"/>
      <c r="F319" s="14"/>
    </row>
    <row r="320" spans="1:6" s="32" customFormat="1">
      <c r="A320" s="7"/>
      <c r="B320" s="267"/>
      <c r="C320" s="101"/>
      <c r="D320" s="9"/>
      <c r="E320" s="76"/>
      <c r="F320" s="453"/>
    </row>
    <row r="321" spans="1:6" s="32" customFormat="1">
      <c r="A321" s="7" t="s">
        <v>20</v>
      </c>
      <c r="B321" s="459" t="s">
        <v>770</v>
      </c>
      <c r="C321" s="460">
        <v>2</v>
      </c>
      <c r="D321" s="78" t="s">
        <v>24</v>
      </c>
      <c r="E321" s="461"/>
      <c r="F321" s="14"/>
    </row>
    <row r="322" spans="1:6" s="32" customFormat="1">
      <c r="A322" s="7"/>
      <c r="B322" s="267"/>
      <c r="C322" s="101"/>
      <c r="D322" s="9"/>
      <c r="E322" s="76"/>
      <c r="F322" s="453"/>
    </row>
    <row r="323" spans="1:6" s="32" customFormat="1">
      <c r="A323" s="7" t="s">
        <v>21</v>
      </c>
      <c r="B323" s="459" t="s">
        <v>771</v>
      </c>
      <c r="C323" s="460">
        <v>2</v>
      </c>
      <c r="D323" s="78" t="s">
        <v>24</v>
      </c>
      <c r="E323" s="461"/>
      <c r="F323" s="14"/>
    </row>
    <row r="324" spans="1:6" s="32" customFormat="1">
      <c r="A324" s="7"/>
      <c r="B324" s="267"/>
      <c r="C324" s="101"/>
      <c r="D324" s="9"/>
      <c r="E324" s="76"/>
      <c r="F324" s="453"/>
    </row>
    <row r="325" spans="1:6" s="32" customFormat="1">
      <c r="A325" s="7" t="s">
        <v>32</v>
      </c>
      <c r="B325" s="459" t="s">
        <v>480</v>
      </c>
      <c r="C325" s="460">
        <v>1</v>
      </c>
      <c r="D325" s="78" t="s">
        <v>24</v>
      </c>
      <c r="E325" s="461"/>
      <c r="F325" s="14"/>
    </row>
    <row r="326" spans="1:6" s="32" customFormat="1">
      <c r="A326" s="7"/>
      <c r="B326" s="267"/>
      <c r="C326" s="101"/>
      <c r="D326" s="9"/>
      <c r="E326" s="76"/>
      <c r="F326" s="453"/>
    </row>
    <row r="327" spans="1:6" s="32" customFormat="1">
      <c r="A327" s="7" t="s">
        <v>756</v>
      </c>
      <c r="B327" s="459" t="s">
        <v>772</v>
      </c>
      <c r="C327" s="460">
        <v>2</v>
      </c>
      <c r="D327" s="78" t="s">
        <v>24</v>
      </c>
      <c r="E327" s="461"/>
      <c r="F327" s="14"/>
    </row>
    <row r="328" spans="1:6" s="32" customFormat="1">
      <c r="A328" s="7"/>
      <c r="B328" s="267"/>
      <c r="C328" s="101"/>
      <c r="D328" s="9"/>
      <c r="E328" s="76"/>
      <c r="F328" s="453"/>
    </row>
    <row r="329" spans="1:6" s="32" customFormat="1">
      <c r="A329" s="7" t="s">
        <v>757</v>
      </c>
      <c r="B329" s="459" t="s">
        <v>773</v>
      </c>
      <c r="C329" s="460">
        <v>1</v>
      </c>
      <c r="D329" s="78" t="s">
        <v>24</v>
      </c>
      <c r="E329" s="461"/>
      <c r="F329" s="14"/>
    </row>
    <row r="330" spans="1:6" s="32" customFormat="1">
      <c r="A330" s="7"/>
      <c r="B330" s="459"/>
      <c r="C330" s="460"/>
      <c r="D330" s="78"/>
      <c r="E330" s="461"/>
      <c r="F330" s="455"/>
    </row>
    <row r="331" spans="1:6" s="32" customFormat="1">
      <c r="A331" s="7"/>
      <c r="B331" s="459"/>
      <c r="C331" s="460"/>
      <c r="D331" s="78"/>
      <c r="E331" s="461"/>
      <c r="F331" s="455"/>
    </row>
    <row r="332" spans="1:6" s="32" customFormat="1">
      <c r="A332" s="7"/>
      <c r="B332" s="98"/>
      <c r="C332" s="460"/>
      <c r="D332" s="78"/>
      <c r="E332" s="461"/>
      <c r="F332" s="455"/>
    </row>
    <row r="333" spans="1:6" s="32" customFormat="1">
      <c r="A333" s="7"/>
      <c r="B333" s="98"/>
      <c r="C333" s="460"/>
      <c r="D333" s="78"/>
      <c r="E333" s="461"/>
      <c r="F333" s="455"/>
    </row>
    <row r="334" spans="1:6" s="32" customFormat="1">
      <c r="A334" s="7"/>
      <c r="B334" s="98"/>
      <c r="C334" s="460"/>
      <c r="D334" s="78"/>
      <c r="E334" s="461"/>
      <c r="F334" s="455"/>
    </row>
    <row r="335" spans="1:6" s="32" customFormat="1" ht="13.5" thickBot="1">
      <c r="A335" s="124"/>
      <c r="B335" s="931" t="s">
        <v>126</v>
      </c>
      <c r="C335" s="932"/>
      <c r="D335" s="933"/>
      <c r="E335" s="463"/>
      <c r="F335" s="668"/>
    </row>
    <row r="336" spans="1:6" s="32" customFormat="1" ht="13.5" thickTop="1">
      <c r="A336" s="24"/>
      <c r="B336" s="934"/>
      <c r="C336" s="935"/>
      <c r="D336" s="936"/>
      <c r="E336" s="465"/>
      <c r="F336" s="49"/>
    </row>
    <row r="337" spans="1:6" s="32" customFormat="1">
      <c r="A337" s="36"/>
      <c r="B337" s="467"/>
      <c r="C337" s="468"/>
      <c r="D337" s="174"/>
      <c r="E337" s="469"/>
      <c r="F337" s="445"/>
    </row>
    <row r="338" spans="1:6" s="32" customFormat="1">
      <c r="A338" s="36"/>
      <c r="B338" s="467"/>
      <c r="C338" s="470"/>
      <c r="D338" s="174"/>
      <c r="E338" s="469"/>
      <c r="F338" s="445"/>
    </row>
    <row r="339" spans="1:6" s="32" customFormat="1">
      <c r="A339" s="19"/>
      <c r="B339" s="20"/>
      <c r="C339" s="74"/>
      <c r="D339" s="21"/>
      <c r="E339" s="74"/>
      <c r="F339" s="22"/>
    </row>
    <row r="340" spans="1:6" s="32" customFormat="1">
      <c r="A340" s="24" t="s">
        <v>0</v>
      </c>
      <c r="B340" s="25" t="s">
        <v>1</v>
      </c>
      <c r="C340" s="75" t="s">
        <v>2</v>
      </c>
      <c r="D340" s="25" t="s">
        <v>3</v>
      </c>
      <c r="E340" s="75" t="s">
        <v>4</v>
      </c>
      <c r="F340" s="26" t="s">
        <v>5</v>
      </c>
    </row>
    <row r="341" spans="1:6" s="32" customFormat="1">
      <c r="A341" s="53"/>
      <c r="B341" s="56"/>
      <c r="C341" s="85"/>
      <c r="D341" s="56"/>
      <c r="E341" s="85"/>
      <c r="F341" s="395"/>
    </row>
    <row r="342" spans="1:6" s="32" customFormat="1">
      <c r="A342" s="53"/>
      <c r="B342" s="34" t="s">
        <v>760</v>
      </c>
      <c r="C342" s="85"/>
      <c r="D342" s="56"/>
      <c r="E342" s="85"/>
      <c r="F342" s="395"/>
    </row>
    <row r="343" spans="1:6" s="32" customFormat="1">
      <c r="A343" s="7"/>
      <c r="B343" s="267"/>
      <c r="C343" s="101"/>
      <c r="D343" s="9"/>
      <c r="E343" s="76"/>
      <c r="F343" s="425"/>
    </row>
    <row r="344" spans="1:6" s="32" customFormat="1">
      <c r="A344" s="7" t="s">
        <v>6</v>
      </c>
      <c r="B344" s="459" t="s">
        <v>774</v>
      </c>
      <c r="C344" s="460">
        <v>1</v>
      </c>
      <c r="D344" s="78" t="s">
        <v>24</v>
      </c>
      <c r="E344" s="461"/>
      <c r="F344" s="14"/>
    </row>
    <row r="345" spans="1:6" s="32" customFormat="1">
      <c r="A345" s="7"/>
      <c r="B345" s="267"/>
      <c r="C345" s="101"/>
      <c r="D345" s="9"/>
      <c r="E345" s="76"/>
      <c r="F345" s="425"/>
    </row>
    <row r="346" spans="1:6" s="32" customFormat="1">
      <c r="A346" s="7" t="s">
        <v>9</v>
      </c>
      <c r="B346" s="459" t="s">
        <v>775</v>
      </c>
      <c r="C346" s="460">
        <v>2</v>
      </c>
      <c r="D346" s="78" t="s">
        <v>24</v>
      </c>
      <c r="E346" s="461"/>
      <c r="F346" s="14"/>
    </row>
    <row r="347" spans="1:6" s="32" customFormat="1">
      <c r="A347" s="7"/>
      <c r="B347" s="267"/>
      <c r="C347" s="101"/>
      <c r="D347" s="9"/>
      <c r="E347" s="76"/>
      <c r="F347" s="425"/>
    </row>
    <row r="348" spans="1:6" s="32" customFormat="1">
      <c r="A348" s="7" t="s">
        <v>10</v>
      </c>
      <c r="B348" s="459" t="s">
        <v>776</v>
      </c>
      <c r="C348" s="460">
        <v>3</v>
      </c>
      <c r="D348" s="78" t="s">
        <v>24</v>
      </c>
      <c r="E348" s="461"/>
      <c r="F348" s="14"/>
    </row>
    <row r="349" spans="1:6" s="32" customFormat="1">
      <c r="A349" s="7"/>
      <c r="B349" s="267"/>
      <c r="C349" s="101"/>
      <c r="D349" s="9"/>
      <c r="E349" s="76"/>
      <c r="F349" s="425"/>
    </row>
    <row r="350" spans="1:6" s="32" customFormat="1">
      <c r="A350" s="7" t="s">
        <v>11</v>
      </c>
      <c r="B350" s="459" t="s">
        <v>777</v>
      </c>
      <c r="C350" s="460">
        <v>1</v>
      </c>
      <c r="D350" s="78" t="s">
        <v>24</v>
      </c>
      <c r="E350" s="461"/>
      <c r="F350" s="14"/>
    </row>
    <row r="351" spans="1:6" s="32" customFormat="1">
      <c r="A351" s="7"/>
      <c r="B351" s="267"/>
      <c r="C351" s="101"/>
      <c r="D351" s="9"/>
      <c r="E351" s="76"/>
      <c r="F351" s="425"/>
    </row>
    <row r="352" spans="1:6" s="32" customFormat="1">
      <c r="A352" s="7" t="s">
        <v>12</v>
      </c>
      <c r="B352" s="459" t="s">
        <v>778</v>
      </c>
      <c r="C352" s="460">
        <v>2</v>
      </c>
      <c r="D352" s="78" t="s">
        <v>24</v>
      </c>
      <c r="E352" s="461"/>
      <c r="F352" s="14"/>
    </row>
    <row r="353" spans="1:6" s="32" customFormat="1">
      <c r="A353" s="7"/>
      <c r="B353" s="267"/>
      <c r="C353" s="101"/>
      <c r="D353" s="9"/>
      <c r="E353" s="76"/>
      <c r="F353" s="425"/>
    </row>
    <row r="354" spans="1:6" s="32" customFormat="1">
      <c r="A354" s="7" t="s">
        <v>13</v>
      </c>
      <c r="B354" s="459" t="s">
        <v>817</v>
      </c>
      <c r="C354" s="460">
        <v>1</v>
      </c>
      <c r="D354" s="78" t="s">
        <v>24</v>
      </c>
      <c r="E354" s="461"/>
      <c r="F354" s="14"/>
    </row>
    <row r="355" spans="1:6" s="32" customFormat="1">
      <c r="A355" s="7"/>
      <c r="B355" s="267"/>
      <c r="C355" s="101"/>
      <c r="D355" s="9"/>
      <c r="E355" s="76"/>
      <c r="F355" s="425"/>
    </row>
    <row r="356" spans="1:6" s="32" customFormat="1">
      <c r="A356" s="7" t="s">
        <v>14</v>
      </c>
      <c r="B356" s="459" t="s">
        <v>731</v>
      </c>
      <c r="C356" s="460">
        <v>1</v>
      </c>
      <c r="D356" s="78" t="s">
        <v>24</v>
      </c>
      <c r="E356" s="461"/>
      <c r="F356" s="14"/>
    </row>
    <row r="357" spans="1:6" s="32" customFormat="1">
      <c r="A357" s="7"/>
      <c r="B357" s="267"/>
      <c r="C357" s="101"/>
      <c r="D357" s="9"/>
      <c r="E357" s="76"/>
      <c r="F357" s="425"/>
    </row>
    <row r="358" spans="1:6" s="32" customFormat="1">
      <c r="A358" s="7" t="s">
        <v>15</v>
      </c>
      <c r="B358" s="459" t="s">
        <v>779</v>
      </c>
      <c r="C358" s="460">
        <v>4</v>
      </c>
      <c r="D358" s="78" t="s">
        <v>24</v>
      </c>
      <c r="E358" s="461"/>
      <c r="F358" s="14"/>
    </row>
    <row r="359" spans="1:6" s="32" customFormat="1">
      <c r="A359" s="7"/>
      <c r="B359" s="267"/>
      <c r="C359" s="101"/>
      <c r="D359" s="9"/>
      <c r="E359" s="76"/>
      <c r="F359" s="425"/>
    </row>
    <row r="360" spans="1:6" s="32" customFormat="1">
      <c r="A360" s="7" t="s">
        <v>17</v>
      </c>
      <c r="B360" s="459" t="s">
        <v>780</v>
      </c>
      <c r="C360" s="460">
        <v>2</v>
      </c>
      <c r="D360" s="78" t="s">
        <v>24</v>
      </c>
      <c r="E360" s="461"/>
      <c r="F360" s="14"/>
    </row>
    <row r="361" spans="1:6" s="32" customFormat="1">
      <c r="A361" s="7"/>
      <c r="B361" s="267"/>
      <c r="C361" s="101"/>
      <c r="D361" s="9"/>
      <c r="E361" s="76"/>
      <c r="F361" s="425"/>
    </row>
    <row r="362" spans="1:6" s="32" customFormat="1">
      <c r="A362" s="7" t="s">
        <v>18</v>
      </c>
      <c r="B362" s="459" t="s">
        <v>818</v>
      </c>
      <c r="C362" s="460">
        <v>2</v>
      </c>
      <c r="D362" s="78" t="s">
        <v>24</v>
      </c>
      <c r="E362" s="461"/>
      <c r="F362" s="14"/>
    </row>
    <row r="363" spans="1:6" s="32" customFormat="1">
      <c r="A363" s="7"/>
      <c r="B363" s="267"/>
      <c r="C363" s="101"/>
      <c r="D363" s="9"/>
      <c r="E363" s="76"/>
      <c r="F363" s="425"/>
    </row>
    <row r="364" spans="1:6" s="32" customFormat="1">
      <c r="A364" s="7" t="s">
        <v>19</v>
      </c>
      <c r="B364" s="459" t="s">
        <v>819</v>
      </c>
      <c r="C364" s="460">
        <v>2</v>
      </c>
      <c r="D364" s="78" t="s">
        <v>24</v>
      </c>
      <c r="E364" s="461"/>
      <c r="F364" s="14"/>
    </row>
    <row r="365" spans="1:6" s="32" customFormat="1">
      <c r="A365" s="7"/>
      <c r="B365" s="267"/>
      <c r="C365" s="101"/>
      <c r="D365" s="9"/>
      <c r="E365" s="76"/>
      <c r="F365" s="425"/>
    </row>
    <row r="366" spans="1:6" s="32" customFormat="1">
      <c r="A366" s="7" t="s">
        <v>20</v>
      </c>
      <c r="B366" s="459" t="s">
        <v>820</v>
      </c>
      <c r="C366" s="460">
        <v>6</v>
      </c>
      <c r="D366" s="78" t="s">
        <v>24</v>
      </c>
      <c r="E366" s="461"/>
      <c r="F366" s="14"/>
    </row>
    <row r="367" spans="1:6" s="32" customFormat="1">
      <c r="A367" s="7"/>
      <c r="B367" s="267"/>
      <c r="C367" s="101"/>
      <c r="D367" s="9"/>
      <c r="E367" s="76"/>
      <c r="F367" s="425"/>
    </row>
    <row r="368" spans="1:6" s="32" customFormat="1">
      <c r="A368" s="7" t="s">
        <v>21</v>
      </c>
      <c r="B368" s="459" t="s">
        <v>821</v>
      </c>
      <c r="C368" s="460">
        <v>1</v>
      </c>
      <c r="D368" s="78" t="s">
        <v>24</v>
      </c>
      <c r="E368" s="461"/>
      <c r="F368" s="14"/>
    </row>
    <row r="369" spans="1:6" s="32" customFormat="1">
      <c r="A369" s="7"/>
      <c r="B369" s="267"/>
      <c r="C369" s="101"/>
      <c r="D369" s="9"/>
      <c r="E369" s="76"/>
      <c r="F369" s="425"/>
    </row>
    <row r="370" spans="1:6" s="32" customFormat="1">
      <c r="A370" s="7" t="s">
        <v>32</v>
      </c>
      <c r="B370" s="459" t="s">
        <v>734</v>
      </c>
      <c r="C370" s="460">
        <v>2</v>
      </c>
      <c r="D370" s="78" t="s">
        <v>24</v>
      </c>
      <c r="E370" s="461"/>
      <c r="F370" s="14"/>
    </row>
    <row r="371" spans="1:6" s="32" customFormat="1">
      <c r="A371" s="7"/>
      <c r="B371" s="267"/>
      <c r="C371" s="101"/>
      <c r="D371" s="9"/>
      <c r="E371" s="76"/>
      <c r="F371" s="425"/>
    </row>
    <row r="372" spans="1:6" s="32" customFormat="1">
      <c r="A372" s="7" t="s">
        <v>756</v>
      </c>
      <c r="B372" s="459" t="s">
        <v>735</v>
      </c>
      <c r="C372" s="460">
        <v>2</v>
      </c>
      <c r="D372" s="78" t="s">
        <v>24</v>
      </c>
      <c r="E372" s="461"/>
      <c r="F372" s="14"/>
    </row>
    <row r="373" spans="1:6" s="32" customFormat="1">
      <c r="A373" s="7"/>
      <c r="B373" s="267"/>
      <c r="C373" s="101"/>
      <c r="D373" s="9"/>
      <c r="E373" s="76"/>
      <c r="F373" s="425"/>
    </row>
    <row r="374" spans="1:6" s="32" customFormat="1">
      <c r="A374" s="7" t="s">
        <v>757</v>
      </c>
      <c r="B374" s="459" t="s">
        <v>822</v>
      </c>
      <c r="C374" s="460">
        <v>2</v>
      </c>
      <c r="D374" s="78" t="s">
        <v>24</v>
      </c>
      <c r="E374" s="461"/>
      <c r="F374" s="14"/>
    </row>
    <row r="375" spans="1:6" s="32" customFormat="1">
      <c r="A375" s="7"/>
      <c r="B375" s="267"/>
      <c r="C375" s="101"/>
      <c r="D375" s="9"/>
      <c r="E375" s="76"/>
      <c r="F375" s="425"/>
    </row>
    <row r="376" spans="1:6" s="32" customFormat="1">
      <c r="A376" s="7" t="s">
        <v>758</v>
      </c>
      <c r="B376" s="459" t="s">
        <v>736</v>
      </c>
      <c r="C376" s="460">
        <v>8</v>
      </c>
      <c r="D376" s="78" t="s">
        <v>24</v>
      </c>
      <c r="E376" s="461"/>
      <c r="F376" s="14"/>
    </row>
    <row r="377" spans="1:6" s="32" customFormat="1">
      <c r="A377" s="7"/>
      <c r="B377" s="267"/>
      <c r="C377" s="101"/>
      <c r="D377" s="9"/>
      <c r="E377" s="76"/>
      <c r="F377" s="425"/>
    </row>
    <row r="378" spans="1:6" s="32" customFormat="1">
      <c r="A378" s="7" t="s">
        <v>759</v>
      </c>
      <c r="B378" s="459" t="s">
        <v>737</v>
      </c>
      <c r="C378" s="460">
        <v>2</v>
      </c>
      <c r="D378" s="78" t="s">
        <v>24</v>
      </c>
      <c r="E378" s="461"/>
      <c r="F378" s="14"/>
    </row>
    <row r="379" spans="1:6" s="32" customFormat="1">
      <c r="A379" s="7"/>
      <c r="B379" s="267"/>
      <c r="C379" s="101"/>
      <c r="D379" s="9"/>
      <c r="E379" s="76"/>
      <c r="F379" s="425"/>
    </row>
    <row r="380" spans="1:6" s="32" customFormat="1">
      <c r="A380" s="7" t="s">
        <v>761</v>
      </c>
      <c r="B380" s="459" t="s">
        <v>784</v>
      </c>
      <c r="C380" s="460">
        <v>2</v>
      </c>
      <c r="D380" s="78" t="s">
        <v>24</v>
      </c>
      <c r="E380" s="461"/>
      <c r="F380" s="14"/>
    </row>
    <row r="381" spans="1:6" s="32" customFormat="1">
      <c r="A381" s="7"/>
      <c r="B381" s="267"/>
      <c r="C381" s="101"/>
      <c r="D381" s="9"/>
      <c r="E381" s="76"/>
      <c r="F381" s="425"/>
    </row>
    <row r="382" spans="1:6" s="32" customFormat="1">
      <c r="A382" s="116"/>
      <c r="B382" s="116"/>
      <c r="C382" s="116"/>
      <c r="D382" s="116"/>
      <c r="E382" s="116"/>
      <c r="F382" s="116"/>
    </row>
    <row r="383" spans="1:6" s="32" customFormat="1">
      <c r="A383" s="116"/>
      <c r="B383" s="116"/>
      <c r="C383" s="116"/>
      <c r="D383" s="116"/>
      <c r="E383" s="116"/>
      <c r="F383" s="116"/>
    </row>
    <row r="384" spans="1:6" s="32" customFormat="1">
      <c r="A384" s="116"/>
      <c r="B384" s="116"/>
      <c r="C384" s="116"/>
      <c r="D384" s="116"/>
      <c r="E384" s="116"/>
      <c r="F384" s="116"/>
    </row>
    <row r="385" spans="1:6" s="32" customFormat="1">
      <c r="A385" s="116"/>
      <c r="B385" s="116"/>
      <c r="C385" s="116"/>
      <c r="D385" s="116"/>
      <c r="E385" s="116"/>
      <c r="F385" s="116"/>
    </row>
    <row r="386" spans="1:6" s="32" customFormat="1">
      <c r="A386" s="116"/>
      <c r="B386" s="116"/>
      <c r="C386" s="116"/>
      <c r="D386" s="116"/>
      <c r="E386" s="116"/>
      <c r="F386" s="116"/>
    </row>
    <row r="387" spans="1:6" s="32" customFormat="1">
      <c r="A387" s="116"/>
      <c r="B387" s="98"/>
      <c r="C387" s="116"/>
      <c r="D387" s="116"/>
      <c r="E387" s="116"/>
      <c r="F387" s="116"/>
    </row>
    <row r="388" spans="1:6" s="32" customFormat="1">
      <c r="A388" s="7"/>
      <c r="B388" s="98"/>
      <c r="C388" s="460"/>
      <c r="D388" s="78"/>
      <c r="E388" s="461"/>
      <c r="F388" s="14"/>
    </row>
    <row r="389" spans="1:6" s="32" customFormat="1">
      <c r="A389" s="7"/>
      <c r="B389" s="98"/>
      <c r="C389" s="460"/>
      <c r="D389" s="78"/>
      <c r="E389" s="461"/>
      <c r="F389" s="14"/>
    </row>
    <row r="390" spans="1:6" s="32" customFormat="1" ht="13.5" thickBot="1">
      <c r="A390" s="124"/>
      <c r="B390" s="931" t="s">
        <v>126</v>
      </c>
      <c r="C390" s="932"/>
      <c r="D390" s="933"/>
      <c r="E390" s="463"/>
      <c r="F390" s="668"/>
    </row>
    <row r="391" spans="1:6" s="32" customFormat="1" ht="13.5" thickTop="1">
      <c r="A391" s="24"/>
      <c r="B391" s="934"/>
      <c r="C391" s="935"/>
      <c r="D391" s="936"/>
      <c r="E391" s="465"/>
      <c r="F391" s="26"/>
    </row>
    <row r="392" spans="1:6" s="32" customFormat="1">
      <c r="A392" s="272"/>
      <c r="B392" s="556"/>
      <c r="C392" s="557"/>
      <c r="D392" s="556"/>
      <c r="E392" s="558"/>
      <c r="F392" s="449"/>
    </row>
    <row r="393" spans="1:6" s="32" customFormat="1">
      <c r="A393" s="36"/>
      <c r="B393" s="467"/>
      <c r="C393" s="470"/>
      <c r="D393" s="174"/>
      <c r="E393" s="469"/>
      <c r="F393" s="445"/>
    </row>
    <row r="394" spans="1:6" s="32" customFormat="1">
      <c r="A394" s="19"/>
      <c r="B394" s="20"/>
      <c r="C394" s="74"/>
      <c r="D394" s="21"/>
      <c r="E394" s="74"/>
      <c r="F394" s="22"/>
    </row>
    <row r="395" spans="1:6" s="32" customFormat="1">
      <c r="A395" s="24" t="s">
        <v>0</v>
      </c>
      <c r="B395" s="25" t="s">
        <v>1</v>
      </c>
      <c r="C395" s="75" t="s">
        <v>2</v>
      </c>
      <c r="D395" s="25" t="s">
        <v>3</v>
      </c>
      <c r="E395" s="75" t="s">
        <v>4</v>
      </c>
      <c r="F395" s="26" t="s">
        <v>5</v>
      </c>
    </row>
    <row r="396" spans="1:6">
      <c r="A396" s="8"/>
      <c r="B396" s="34" t="s">
        <v>760</v>
      </c>
      <c r="C396" s="170"/>
      <c r="D396" s="8"/>
      <c r="E396" s="170"/>
      <c r="F396" s="446"/>
    </row>
    <row r="397" spans="1:6" s="32" customFormat="1">
      <c r="A397" s="53"/>
      <c r="B397" s="56"/>
      <c r="C397" s="85"/>
      <c r="D397" s="56"/>
      <c r="E397" s="85"/>
      <c r="F397" s="395"/>
    </row>
    <row r="398" spans="1:6" s="32" customFormat="1">
      <c r="A398" s="7" t="s">
        <v>6</v>
      </c>
      <c r="B398" s="459" t="s">
        <v>738</v>
      </c>
      <c r="C398" s="460">
        <v>5</v>
      </c>
      <c r="D398" s="78" t="s">
        <v>24</v>
      </c>
      <c r="E398" s="461"/>
      <c r="F398" s="14"/>
    </row>
    <row r="399" spans="1:6" s="32" customFormat="1">
      <c r="A399" s="7"/>
      <c r="B399" s="267"/>
      <c r="C399" s="101"/>
      <c r="D399" s="9"/>
      <c r="E399" s="76"/>
      <c r="F399" s="14"/>
    </row>
    <row r="400" spans="1:6" s="32" customFormat="1">
      <c r="A400" s="7" t="s">
        <v>9</v>
      </c>
      <c r="B400" s="459" t="s">
        <v>785</v>
      </c>
      <c r="C400" s="460">
        <v>2</v>
      </c>
      <c r="D400" s="78" t="s">
        <v>24</v>
      </c>
      <c r="E400" s="461"/>
      <c r="F400" s="14"/>
    </row>
    <row r="401" spans="1:6" s="32" customFormat="1">
      <c r="A401" s="7"/>
      <c r="B401" s="267"/>
      <c r="C401" s="101"/>
      <c r="D401" s="9"/>
      <c r="E401" s="76"/>
      <c r="F401" s="14"/>
    </row>
    <row r="402" spans="1:6" s="32" customFormat="1">
      <c r="A402" s="7" t="s">
        <v>10</v>
      </c>
      <c r="B402" s="459" t="s">
        <v>739</v>
      </c>
      <c r="C402" s="460">
        <v>6</v>
      </c>
      <c r="D402" s="78" t="s">
        <v>24</v>
      </c>
      <c r="E402" s="461"/>
      <c r="F402" s="14"/>
    </row>
    <row r="403" spans="1:6" s="32" customFormat="1">
      <c r="A403" s="7"/>
      <c r="B403" s="267"/>
      <c r="C403" s="101"/>
      <c r="D403" s="9"/>
      <c r="E403" s="76"/>
      <c r="F403" s="14"/>
    </row>
    <row r="404" spans="1:6" s="32" customFormat="1">
      <c r="A404" s="7" t="s">
        <v>11</v>
      </c>
      <c r="B404" s="459" t="s">
        <v>740</v>
      </c>
      <c r="C404" s="460">
        <v>17</v>
      </c>
      <c r="D404" s="78" t="s">
        <v>24</v>
      </c>
      <c r="E404" s="461"/>
      <c r="F404" s="14"/>
    </row>
    <row r="405" spans="1:6" s="32" customFormat="1">
      <c r="A405" s="7"/>
      <c r="B405" s="459"/>
      <c r="C405" s="460"/>
      <c r="D405" s="78"/>
      <c r="E405" s="461"/>
      <c r="F405" s="14"/>
    </row>
    <row r="406" spans="1:6" s="32" customFormat="1">
      <c r="A406" s="7" t="s">
        <v>12</v>
      </c>
      <c r="B406" s="459" t="s">
        <v>788</v>
      </c>
      <c r="C406" s="460">
        <v>8</v>
      </c>
      <c r="D406" s="78" t="s">
        <v>24</v>
      </c>
      <c r="E406" s="461"/>
      <c r="F406" s="14"/>
    </row>
    <row r="407" spans="1:6" s="32" customFormat="1">
      <c r="A407" s="7"/>
      <c r="B407" s="267"/>
      <c r="C407" s="101"/>
      <c r="D407" s="9"/>
      <c r="E407" s="76"/>
      <c r="F407" s="14"/>
    </row>
    <row r="408" spans="1:6" s="32" customFormat="1">
      <c r="A408" s="7" t="s">
        <v>13</v>
      </c>
      <c r="B408" s="459" t="s">
        <v>787</v>
      </c>
      <c r="C408" s="460">
        <v>4</v>
      </c>
      <c r="D408" s="78" t="s">
        <v>24</v>
      </c>
      <c r="E408" s="461"/>
      <c r="F408" s="14"/>
    </row>
    <row r="409" spans="1:6" s="32" customFormat="1">
      <c r="A409" s="7"/>
      <c r="B409" s="267"/>
      <c r="C409" s="101"/>
      <c r="D409" s="9"/>
      <c r="E409" s="76"/>
      <c r="F409" s="14"/>
    </row>
    <row r="410" spans="1:6" s="32" customFormat="1">
      <c r="A410" s="7" t="s">
        <v>14</v>
      </c>
      <c r="B410" s="459" t="s">
        <v>741</v>
      </c>
      <c r="C410" s="460">
        <v>2</v>
      </c>
      <c r="D410" s="78" t="s">
        <v>24</v>
      </c>
      <c r="E410" s="461"/>
      <c r="F410" s="14"/>
    </row>
    <row r="411" spans="1:6" s="32" customFormat="1">
      <c r="A411" s="7"/>
      <c r="B411" s="267"/>
      <c r="C411" s="101"/>
      <c r="D411" s="9"/>
      <c r="E411" s="76"/>
      <c r="F411" s="14"/>
    </row>
    <row r="412" spans="1:6" s="32" customFormat="1">
      <c r="A412" s="7" t="s">
        <v>15</v>
      </c>
      <c r="B412" s="459" t="s">
        <v>742</v>
      </c>
      <c r="C412" s="460">
        <v>2</v>
      </c>
      <c r="D412" s="78" t="s">
        <v>24</v>
      </c>
      <c r="E412" s="461"/>
      <c r="F412" s="14"/>
    </row>
    <row r="413" spans="1:6" s="32" customFormat="1">
      <c r="A413" s="7"/>
      <c r="B413" s="267"/>
      <c r="C413" s="101"/>
      <c r="D413" s="9"/>
      <c r="E413" s="76"/>
      <c r="F413" s="14"/>
    </row>
    <row r="414" spans="1:6" s="32" customFormat="1">
      <c r="A414" s="7" t="s">
        <v>17</v>
      </c>
      <c r="B414" s="459" t="s">
        <v>790</v>
      </c>
      <c r="C414" s="460">
        <v>2</v>
      </c>
      <c r="D414" s="78" t="s">
        <v>24</v>
      </c>
      <c r="E414" s="461"/>
      <c r="F414" s="14"/>
    </row>
    <row r="415" spans="1:6" s="32" customFormat="1">
      <c r="A415" s="7"/>
      <c r="B415" s="267"/>
      <c r="C415" s="101"/>
      <c r="D415" s="9"/>
      <c r="E415" s="76"/>
      <c r="F415" s="14"/>
    </row>
    <row r="416" spans="1:6" s="32" customFormat="1">
      <c r="A416" s="7" t="s">
        <v>18</v>
      </c>
      <c r="B416" s="459" t="s">
        <v>791</v>
      </c>
      <c r="C416" s="460">
        <v>2</v>
      </c>
      <c r="D416" s="78" t="s">
        <v>24</v>
      </c>
      <c r="E416" s="461"/>
      <c r="F416" s="14"/>
    </row>
    <row r="417" spans="1:6" s="32" customFormat="1">
      <c r="A417" s="7"/>
      <c r="B417" s="267"/>
      <c r="C417" s="101"/>
      <c r="D417" s="9"/>
      <c r="E417" s="76"/>
      <c r="F417" s="14"/>
    </row>
    <row r="418" spans="1:6" s="32" customFormat="1">
      <c r="A418" s="7" t="s">
        <v>19</v>
      </c>
      <c r="B418" s="459" t="s">
        <v>792</v>
      </c>
      <c r="C418" s="460">
        <v>9</v>
      </c>
      <c r="D418" s="78" t="s">
        <v>24</v>
      </c>
      <c r="E418" s="461"/>
      <c r="F418" s="14"/>
    </row>
    <row r="419" spans="1:6" s="32" customFormat="1">
      <c r="A419" s="7"/>
      <c r="B419" s="267"/>
      <c r="C419" s="101"/>
      <c r="D419" s="9"/>
      <c r="E419" s="76"/>
      <c r="F419" s="14"/>
    </row>
    <row r="420" spans="1:6" s="32" customFormat="1">
      <c r="A420" s="7" t="s">
        <v>20</v>
      </c>
      <c r="B420" s="459" t="s">
        <v>743</v>
      </c>
      <c r="C420" s="460">
        <v>5</v>
      </c>
      <c r="D420" s="78" t="s">
        <v>24</v>
      </c>
      <c r="E420" s="461"/>
      <c r="F420" s="14"/>
    </row>
    <row r="421" spans="1:6" s="32" customFormat="1">
      <c r="A421" s="7"/>
      <c r="B421" s="267"/>
      <c r="C421" s="101"/>
      <c r="D421" s="9"/>
      <c r="E421" s="76"/>
      <c r="F421" s="14"/>
    </row>
    <row r="422" spans="1:6" s="32" customFormat="1">
      <c r="A422" s="7" t="s">
        <v>21</v>
      </c>
      <c r="B422" s="459" t="s">
        <v>793</v>
      </c>
      <c r="C422" s="460">
        <v>7</v>
      </c>
      <c r="D422" s="78" t="s">
        <v>24</v>
      </c>
      <c r="E422" s="461"/>
      <c r="F422" s="14"/>
    </row>
    <row r="423" spans="1:6" s="32" customFormat="1">
      <c r="A423" s="7"/>
      <c r="B423" s="267"/>
      <c r="C423" s="101"/>
      <c r="D423" s="9"/>
      <c r="E423" s="76"/>
      <c r="F423" s="14"/>
    </row>
    <row r="424" spans="1:6" s="32" customFormat="1">
      <c r="A424" s="7" t="s">
        <v>32</v>
      </c>
      <c r="B424" s="459" t="s">
        <v>794</v>
      </c>
      <c r="C424" s="460">
        <v>2</v>
      </c>
      <c r="D424" s="78" t="s">
        <v>24</v>
      </c>
      <c r="E424" s="461"/>
      <c r="F424" s="14"/>
    </row>
    <row r="425" spans="1:6" s="32" customFormat="1">
      <c r="A425" s="7"/>
      <c r="B425" s="267"/>
      <c r="C425" s="101"/>
      <c r="D425" s="9"/>
      <c r="E425" s="76"/>
      <c r="F425" s="14"/>
    </row>
    <row r="426" spans="1:6" s="32" customFormat="1">
      <c r="A426" s="7" t="s">
        <v>756</v>
      </c>
      <c r="B426" s="459" t="s">
        <v>795</v>
      </c>
      <c r="C426" s="460">
        <v>4</v>
      </c>
      <c r="D426" s="78" t="s">
        <v>24</v>
      </c>
      <c r="E426" s="461"/>
      <c r="F426" s="14"/>
    </row>
    <row r="427" spans="1:6" s="32" customFormat="1">
      <c r="A427" s="7"/>
      <c r="B427" s="267"/>
      <c r="C427" s="101"/>
      <c r="D427" s="9"/>
      <c r="E427" s="76"/>
      <c r="F427" s="14"/>
    </row>
    <row r="428" spans="1:6" s="32" customFormat="1">
      <c r="A428" s="7" t="s">
        <v>757</v>
      </c>
      <c r="B428" s="459" t="s">
        <v>823</v>
      </c>
      <c r="C428" s="460">
        <v>2</v>
      </c>
      <c r="D428" s="78" t="s">
        <v>24</v>
      </c>
      <c r="E428" s="461"/>
      <c r="F428" s="14"/>
    </row>
    <row r="429" spans="1:6" s="32" customFormat="1">
      <c r="A429" s="7"/>
      <c r="B429" s="267"/>
      <c r="C429" s="101"/>
      <c r="D429" s="9"/>
      <c r="E429" s="76"/>
      <c r="F429" s="14"/>
    </row>
    <row r="430" spans="1:6" s="32" customFormat="1">
      <c r="A430" s="7" t="s">
        <v>758</v>
      </c>
      <c r="B430" s="459" t="s">
        <v>796</v>
      </c>
      <c r="C430" s="460">
        <v>3</v>
      </c>
      <c r="D430" s="78" t="s">
        <v>24</v>
      </c>
      <c r="E430" s="461"/>
      <c r="F430" s="14"/>
    </row>
    <row r="431" spans="1:6" s="32" customFormat="1">
      <c r="A431" s="7"/>
      <c r="B431" s="267"/>
      <c r="C431" s="101"/>
      <c r="D431" s="9"/>
      <c r="E431" s="76"/>
      <c r="F431" s="14"/>
    </row>
    <row r="432" spans="1:6" s="32" customFormat="1">
      <c r="A432" s="7" t="s">
        <v>759</v>
      </c>
      <c r="B432" s="459" t="s">
        <v>797</v>
      </c>
      <c r="C432" s="460">
        <v>19</v>
      </c>
      <c r="D432" s="78" t="s">
        <v>24</v>
      </c>
      <c r="E432" s="461"/>
      <c r="F432" s="14"/>
    </row>
    <row r="433" spans="1:6" s="32" customFormat="1">
      <c r="A433" s="7"/>
      <c r="B433" s="267"/>
      <c r="C433" s="101"/>
      <c r="D433" s="9"/>
      <c r="E433" s="76"/>
      <c r="F433" s="14"/>
    </row>
    <row r="434" spans="1:6" s="32" customFormat="1">
      <c r="A434" s="7" t="s">
        <v>828</v>
      </c>
      <c r="B434" s="459" t="s">
        <v>798</v>
      </c>
      <c r="C434" s="460">
        <v>12</v>
      </c>
      <c r="D434" s="78" t="s">
        <v>24</v>
      </c>
      <c r="E434" s="461"/>
      <c r="F434" s="14"/>
    </row>
    <row r="435" spans="1:6" s="32" customFormat="1">
      <c r="A435" s="7"/>
      <c r="B435" s="267"/>
      <c r="C435" s="101"/>
      <c r="D435" s="9"/>
      <c r="E435" s="76"/>
      <c r="F435" s="14"/>
    </row>
    <row r="436" spans="1:6" s="32" customFormat="1">
      <c r="A436" s="7" t="s">
        <v>761</v>
      </c>
      <c r="B436" s="459" t="s">
        <v>824</v>
      </c>
      <c r="C436" s="460">
        <v>4</v>
      </c>
      <c r="D436" s="78" t="s">
        <v>24</v>
      </c>
      <c r="E436" s="461"/>
      <c r="F436" s="14"/>
    </row>
    <row r="437" spans="1:6" s="32" customFormat="1">
      <c r="A437" s="7"/>
      <c r="B437" s="267"/>
      <c r="C437" s="101"/>
      <c r="D437" s="9"/>
      <c r="E437" s="76"/>
      <c r="F437" s="14"/>
    </row>
    <row r="438" spans="1:6" s="32" customFormat="1">
      <c r="A438" s="7" t="s">
        <v>762</v>
      </c>
      <c r="B438" s="459" t="s">
        <v>801</v>
      </c>
      <c r="C438" s="460">
        <v>2</v>
      </c>
      <c r="D438" s="78" t="s">
        <v>24</v>
      </c>
      <c r="E438" s="461"/>
      <c r="F438" s="14"/>
    </row>
    <row r="439" spans="1:6" s="32" customFormat="1">
      <c r="A439" s="7"/>
      <c r="B439" s="267"/>
      <c r="C439" s="101"/>
      <c r="D439" s="9"/>
      <c r="E439" s="76"/>
      <c r="F439" s="425"/>
    </row>
    <row r="440" spans="1:6" s="32" customFormat="1">
      <c r="A440" s="7"/>
      <c r="B440" s="267"/>
      <c r="C440" s="101"/>
      <c r="D440" s="9"/>
      <c r="E440" s="76"/>
      <c r="F440" s="425"/>
    </row>
    <row r="441" spans="1:6" s="32" customFormat="1">
      <c r="A441" s="116"/>
      <c r="B441" s="116"/>
      <c r="C441" s="116"/>
      <c r="D441" s="116"/>
      <c r="E441" s="116"/>
      <c r="F441" s="116"/>
    </row>
    <row r="442" spans="1:6" s="32" customFormat="1">
      <c r="A442" s="116"/>
      <c r="B442" s="98"/>
      <c r="C442" s="116"/>
      <c r="D442" s="116"/>
      <c r="E442" s="116"/>
      <c r="F442" s="116"/>
    </row>
    <row r="443" spans="1:6" s="32" customFormat="1">
      <c r="A443" s="116"/>
      <c r="B443" s="98"/>
      <c r="C443" s="116"/>
      <c r="D443" s="116"/>
      <c r="E443" s="116"/>
      <c r="F443" s="116"/>
    </row>
    <row r="444" spans="1:6" s="32" customFormat="1">
      <c r="A444" s="116"/>
      <c r="B444" s="98"/>
      <c r="C444" s="116"/>
      <c r="D444" s="116"/>
      <c r="E444" s="116"/>
      <c r="F444" s="116"/>
    </row>
    <row r="445" spans="1:6" s="32" customFormat="1" ht="13.5" thickBot="1">
      <c r="A445" s="273"/>
      <c r="B445" s="1015" t="s">
        <v>126</v>
      </c>
      <c r="C445" s="1015"/>
      <c r="D445" s="1015"/>
      <c r="E445" s="273"/>
      <c r="F445" s="704"/>
    </row>
    <row r="446" spans="1:6" s="32" customFormat="1" ht="13.5" thickTop="1">
      <c r="A446" s="274"/>
      <c r="B446" s="1016"/>
      <c r="C446" s="1016"/>
      <c r="D446" s="1016"/>
      <c r="E446" s="274"/>
      <c r="F446" s="274"/>
    </row>
    <row r="447" spans="1:6" s="32" customFormat="1">
      <c r="C447" s="277"/>
    </row>
    <row r="448" spans="1:6" s="32" customFormat="1"/>
    <row r="449" spans="1:6" s="32" customFormat="1">
      <c r="A449" s="19"/>
      <c r="B449" s="20"/>
      <c r="C449" s="74"/>
      <c r="D449" s="21"/>
      <c r="E449" s="74"/>
      <c r="F449" s="22"/>
    </row>
    <row r="450" spans="1:6" s="32" customFormat="1">
      <c r="A450" s="24" t="s">
        <v>0</v>
      </c>
      <c r="B450" s="25" t="s">
        <v>1</v>
      </c>
      <c r="C450" s="75" t="s">
        <v>2</v>
      </c>
      <c r="D450" s="25" t="s">
        <v>3</v>
      </c>
      <c r="E450" s="75" t="s">
        <v>4</v>
      </c>
      <c r="F450" s="26" t="s">
        <v>5</v>
      </c>
    </row>
    <row r="451" spans="1:6" s="32" customFormat="1">
      <c r="A451" s="7"/>
      <c r="B451" s="267"/>
      <c r="C451" s="101"/>
      <c r="D451" s="9"/>
      <c r="E451" s="76"/>
      <c r="F451" s="425"/>
    </row>
    <row r="452" spans="1:6" s="32" customFormat="1">
      <c r="A452" s="7"/>
      <c r="B452" s="34" t="s">
        <v>760</v>
      </c>
      <c r="C452" s="101"/>
      <c r="D452" s="9"/>
      <c r="E452" s="76"/>
      <c r="F452" s="425"/>
    </row>
    <row r="453" spans="1:6" s="32" customFormat="1">
      <c r="A453" s="7"/>
      <c r="B453" s="267"/>
      <c r="C453" s="101"/>
      <c r="D453" s="9"/>
      <c r="E453" s="76"/>
      <c r="F453" s="425"/>
    </row>
    <row r="454" spans="1:6" s="32" customFormat="1">
      <c r="A454" s="7" t="s">
        <v>6</v>
      </c>
      <c r="B454" s="459" t="s">
        <v>802</v>
      </c>
      <c r="C454" s="460">
        <v>2</v>
      </c>
      <c r="D454" s="78" t="s">
        <v>24</v>
      </c>
      <c r="E454" s="461"/>
      <c r="F454" s="14"/>
    </row>
    <row r="455" spans="1:6" s="32" customFormat="1">
      <c r="A455" s="7"/>
      <c r="B455" s="267"/>
      <c r="C455" s="101"/>
      <c r="D455" s="9"/>
      <c r="E455" s="76"/>
      <c r="F455" s="425"/>
    </row>
    <row r="456" spans="1:6" s="32" customFormat="1">
      <c r="A456" s="7" t="s">
        <v>9</v>
      </c>
      <c r="B456" s="459" t="s">
        <v>829</v>
      </c>
      <c r="C456" s="460">
        <v>2</v>
      </c>
      <c r="D456" s="78" t="s">
        <v>24</v>
      </c>
      <c r="E456" s="461"/>
      <c r="F456" s="14"/>
    </row>
    <row r="457" spans="1:6" s="32" customFormat="1">
      <c r="A457" s="7"/>
      <c r="B457" s="267"/>
      <c r="C457" s="101"/>
      <c r="D457" s="9"/>
      <c r="E457" s="76"/>
      <c r="F457" s="425"/>
    </row>
    <row r="458" spans="1:6" s="32" customFormat="1">
      <c r="A458" s="7" t="s">
        <v>10</v>
      </c>
      <c r="B458" s="459" t="s">
        <v>804</v>
      </c>
      <c r="C458" s="460">
        <v>2</v>
      </c>
      <c r="D458" s="78" t="s">
        <v>24</v>
      </c>
      <c r="E458" s="461"/>
      <c r="F458" s="14"/>
    </row>
    <row r="459" spans="1:6" s="32" customFormat="1">
      <c r="A459" s="7"/>
      <c r="B459" s="267"/>
      <c r="C459" s="101"/>
      <c r="D459" s="9"/>
      <c r="E459" s="76"/>
      <c r="F459" s="425"/>
    </row>
    <row r="460" spans="1:6" s="32" customFormat="1">
      <c r="A460" s="7" t="s">
        <v>11</v>
      </c>
      <c r="B460" s="459" t="s">
        <v>825</v>
      </c>
      <c r="C460" s="460">
        <v>14</v>
      </c>
      <c r="D460" s="78" t="s">
        <v>24</v>
      </c>
      <c r="E460" s="461"/>
      <c r="F460" s="14"/>
    </row>
    <row r="461" spans="1:6" s="32" customFormat="1">
      <c r="A461" s="7"/>
      <c r="B461" s="267"/>
      <c r="C461" s="101"/>
      <c r="D461" s="9"/>
      <c r="E461" s="76"/>
      <c r="F461" s="425"/>
    </row>
    <row r="462" spans="1:6" s="32" customFormat="1">
      <c r="A462" s="7" t="s">
        <v>12</v>
      </c>
      <c r="B462" s="459" t="s">
        <v>805</v>
      </c>
      <c r="C462" s="460">
        <v>2</v>
      </c>
      <c r="D462" s="78" t="s">
        <v>24</v>
      </c>
      <c r="E462" s="461"/>
      <c r="F462" s="14"/>
    </row>
    <row r="463" spans="1:6" s="32" customFormat="1">
      <c r="A463" s="7"/>
      <c r="B463" s="267"/>
      <c r="C463" s="101"/>
      <c r="D463" s="9"/>
      <c r="E463" s="76"/>
      <c r="F463" s="425"/>
    </row>
    <row r="464" spans="1:6" s="32" customFormat="1">
      <c r="A464" s="7" t="s">
        <v>13</v>
      </c>
      <c r="B464" s="459" t="s">
        <v>807</v>
      </c>
      <c r="C464" s="460">
        <v>2</v>
      </c>
      <c r="D464" s="78" t="s">
        <v>24</v>
      </c>
      <c r="E464" s="461"/>
      <c r="F464" s="14"/>
    </row>
    <row r="465" spans="1:6" s="32" customFormat="1">
      <c r="A465" s="7"/>
      <c r="B465" s="267"/>
      <c r="C465" s="101"/>
      <c r="D465" s="9"/>
      <c r="E465" s="76"/>
      <c r="F465" s="425"/>
    </row>
    <row r="466" spans="1:6" s="32" customFormat="1">
      <c r="A466" s="7" t="s">
        <v>14</v>
      </c>
      <c r="B466" s="459" t="s">
        <v>808</v>
      </c>
      <c r="C466" s="460">
        <v>4</v>
      </c>
      <c r="D466" s="78" t="s">
        <v>24</v>
      </c>
      <c r="E466" s="461"/>
      <c r="F466" s="14"/>
    </row>
    <row r="467" spans="1:6" s="32" customFormat="1">
      <c r="A467" s="7"/>
      <c r="B467" s="459"/>
      <c r="C467" s="460"/>
      <c r="D467" s="78"/>
      <c r="E467" s="461"/>
      <c r="F467" s="14"/>
    </row>
    <row r="468" spans="1:6" s="32" customFormat="1">
      <c r="A468" s="7" t="s">
        <v>15</v>
      </c>
      <c r="B468" s="459" t="s">
        <v>810</v>
      </c>
      <c r="C468" s="460">
        <v>2</v>
      </c>
      <c r="D468" s="78" t="s">
        <v>24</v>
      </c>
      <c r="E468" s="461"/>
      <c r="F468" s="14"/>
    </row>
    <row r="469" spans="1:6" s="32" customFormat="1">
      <c r="A469" s="7"/>
      <c r="B469" s="459"/>
      <c r="C469" s="460"/>
      <c r="D469" s="78"/>
      <c r="E469" s="461"/>
      <c r="F469" s="14"/>
    </row>
    <row r="470" spans="1:6" s="32" customFormat="1">
      <c r="A470" s="7" t="s">
        <v>17</v>
      </c>
      <c r="B470" s="459" t="s">
        <v>811</v>
      </c>
      <c r="C470" s="460">
        <v>2</v>
      </c>
      <c r="D470" s="78" t="s">
        <v>24</v>
      </c>
      <c r="E470" s="461"/>
      <c r="F470" s="14"/>
    </row>
    <row r="471" spans="1:6" s="32" customFormat="1">
      <c r="A471" s="7"/>
      <c r="B471" s="267"/>
      <c r="C471" s="101"/>
      <c r="D471" s="9"/>
      <c r="E471" s="76"/>
      <c r="F471" s="425"/>
    </row>
    <row r="472" spans="1:6" s="32" customFormat="1">
      <c r="A472" s="7" t="s">
        <v>18</v>
      </c>
      <c r="B472" s="459" t="s">
        <v>826</v>
      </c>
      <c r="C472" s="460">
        <v>2</v>
      </c>
      <c r="D472" s="78" t="s">
        <v>24</v>
      </c>
      <c r="E472" s="461"/>
      <c r="F472" s="14"/>
    </row>
    <row r="473" spans="1:6" s="32" customFormat="1">
      <c r="A473" s="7"/>
      <c r="B473" s="267"/>
      <c r="C473" s="101"/>
      <c r="D473" s="9"/>
      <c r="E473" s="76"/>
      <c r="F473" s="425"/>
    </row>
    <row r="474" spans="1:6" s="32" customFormat="1">
      <c r="A474" s="7" t="s">
        <v>19</v>
      </c>
      <c r="B474" s="459" t="s">
        <v>812</v>
      </c>
      <c r="C474" s="460">
        <v>4</v>
      </c>
      <c r="D474" s="78" t="s">
        <v>24</v>
      </c>
      <c r="E474" s="461"/>
      <c r="F474" s="14"/>
    </row>
    <row r="475" spans="1:6" s="32" customFormat="1">
      <c r="A475" s="7"/>
      <c r="B475" s="267"/>
      <c r="C475" s="101"/>
      <c r="D475" s="9"/>
      <c r="E475" s="76"/>
      <c r="F475" s="425"/>
    </row>
    <row r="476" spans="1:6" s="32" customFormat="1">
      <c r="A476" s="7" t="s">
        <v>20</v>
      </c>
      <c r="B476" s="459" t="s">
        <v>813</v>
      </c>
      <c r="C476" s="460">
        <v>2</v>
      </c>
      <c r="D476" s="78" t="s">
        <v>24</v>
      </c>
      <c r="E476" s="461"/>
      <c r="F476" s="14"/>
    </row>
    <row r="477" spans="1:6" s="32" customFormat="1">
      <c r="A477" s="7"/>
      <c r="B477" s="267"/>
      <c r="C477" s="101"/>
      <c r="D477" s="9"/>
      <c r="E477" s="76"/>
      <c r="F477" s="425"/>
    </row>
    <row r="478" spans="1:6" s="32" customFormat="1">
      <c r="A478" s="7" t="s">
        <v>21</v>
      </c>
      <c r="B478" s="459" t="s">
        <v>814</v>
      </c>
      <c r="C478" s="460">
        <v>2</v>
      </c>
      <c r="D478" s="78" t="s">
        <v>24</v>
      </c>
      <c r="E478" s="461"/>
      <c r="F478" s="14"/>
    </row>
    <row r="479" spans="1:6" s="32" customFormat="1">
      <c r="A479" s="7"/>
      <c r="B479" s="267"/>
      <c r="C479" s="101"/>
      <c r="D479" s="9"/>
      <c r="E479" s="76"/>
      <c r="F479" s="425"/>
    </row>
    <row r="480" spans="1:6" s="32" customFormat="1">
      <c r="A480" s="7" t="s">
        <v>32</v>
      </c>
      <c r="B480" s="459" t="s">
        <v>815</v>
      </c>
      <c r="C480" s="460">
        <v>4</v>
      </c>
      <c r="D480" s="78" t="s">
        <v>24</v>
      </c>
      <c r="E480" s="461"/>
      <c r="F480" s="14"/>
    </row>
    <row r="481" spans="1:6" s="32" customFormat="1">
      <c r="A481" s="7"/>
      <c r="B481" s="267"/>
      <c r="C481" s="101"/>
      <c r="D481" s="9"/>
      <c r="E481" s="76"/>
      <c r="F481" s="425"/>
    </row>
    <row r="482" spans="1:6" s="32" customFormat="1">
      <c r="A482" s="7" t="s">
        <v>756</v>
      </c>
      <c r="B482" s="459" t="s">
        <v>816</v>
      </c>
      <c r="C482" s="460">
        <v>4</v>
      </c>
      <c r="D482" s="78" t="s">
        <v>24</v>
      </c>
      <c r="E482" s="461"/>
      <c r="F482" s="14"/>
    </row>
    <row r="483" spans="1:6" s="32" customFormat="1">
      <c r="A483" s="7"/>
      <c r="B483" s="267"/>
      <c r="C483" s="101"/>
      <c r="D483" s="9"/>
      <c r="E483" s="76"/>
      <c r="F483" s="425"/>
    </row>
    <row r="484" spans="1:6" s="32" customFormat="1">
      <c r="A484" s="7" t="s">
        <v>757</v>
      </c>
      <c r="B484" s="459" t="s">
        <v>827</v>
      </c>
      <c r="C484" s="460">
        <v>2</v>
      </c>
      <c r="D484" s="78" t="s">
        <v>24</v>
      </c>
      <c r="E484" s="461"/>
      <c r="F484" s="14"/>
    </row>
    <row r="485" spans="1:6" s="32" customFormat="1">
      <c r="A485" s="7"/>
      <c r="B485" s="267"/>
      <c r="C485" s="101"/>
      <c r="D485" s="9"/>
      <c r="E485" s="76"/>
      <c r="F485" s="425"/>
    </row>
    <row r="486" spans="1:6" s="32" customFormat="1">
      <c r="A486" s="7" t="s">
        <v>758</v>
      </c>
      <c r="B486" s="459" t="s">
        <v>698</v>
      </c>
      <c r="C486" s="460">
        <v>2</v>
      </c>
      <c r="D486" s="78" t="s">
        <v>24</v>
      </c>
      <c r="E486" s="461"/>
      <c r="F486" s="14"/>
    </row>
    <row r="487" spans="1:6" s="32" customFormat="1">
      <c r="A487" s="7"/>
      <c r="B487" s="267"/>
      <c r="C487" s="101"/>
      <c r="D487" s="9"/>
      <c r="E487" s="76"/>
      <c r="F487" s="425"/>
    </row>
    <row r="488" spans="1:6" s="32" customFormat="1">
      <c r="A488" s="7" t="s">
        <v>759</v>
      </c>
      <c r="B488" s="459" t="s">
        <v>582</v>
      </c>
      <c r="C488" s="460">
        <v>1</v>
      </c>
      <c r="D488" s="78" t="s">
        <v>24</v>
      </c>
      <c r="E488" s="461"/>
      <c r="F488" s="14"/>
    </row>
    <row r="489" spans="1:6" s="32" customFormat="1">
      <c r="A489" s="7"/>
      <c r="B489" s="267"/>
      <c r="C489" s="101"/>
      <c r="D489" s="9"/>
      <c r="E489" s="76"/>
      <c r="F489" s="425"/>
    </row>
    <row r="490" spans="1:6" s="32" customFormat="1">
      <c r="A490" s="7"/>
      <c r="B490" s="459"/>
      <c r="C490" s="460"/>
      <c r="D490" s="78"/>
      <c r="E490" s="461"/>
      <c r="F490" s="14"/>
    </row>
    <row r="491" spans="1:6" s="32" customFormat="1">
      <c r="A491" s="7"/>
      <c r="B491" s="267"/>
      <c r="C491" s="101"/>
      <c r="D491" s="9"/>
      <c r="E491" s="76"/>
      <c r="F491" s="425"/>
    </row>
    <row r="492" spans="1:6" s="32" customFormat="1">
      <c r="A492" s="7"/>
      <c r="B492" s="459"/>
      <c r="C492" s="460"/>
      <c r="D492" s="78"/>
      <c r="E492" s="461"/>
      <c r="F492" s="14"/>
    </row>
    <row r="493" spans="1:6" s="32" customFormat="1">
      <c r="A493" s="7"/>
      <c r="B493" s="267"/>
      <c r="C493" s="101"/>
      <c r="D493" s="9"/>
      <c r="E493" s="76"/>
      <c r="F493" s="425"/>
    </row>
    <row r="494" spans="1:6" s="32" customFormat="1">
      <c r="A494" s="7"/>
      <c r="B494" s="267"/>
      <c r="C494" s="101"/>
      <c r="D494" s="9"/>
      <c r="E494" s="76"/>
      <c r="F494" s="425"/>
    </row>
    <row r="495" spans="1:6" s="32" customFormat="1">
      <c r="A495" s="7"/>
      <c r="B495" s="267"/>
      <c r="C495" s="101"/>
      <c r="D495" s="9"/>
      <c r="E495" s="76"/>
      <c r="F495" s="425"/>
    </row>
    <row r="496" spans="1:6" s="32" customFormat="1">
      <c r="A496" s="7"/>
      <c r="B496" s="267"/>
      <c r="C496" s="101"/>
      <c r="D496" s="9"/>
      <c r="E496" s="76"/>
      <c r="F496" s="425"/>
    </row>
    <row r="497" spans="1:6" s="32" customFormat="1">
      <c r="A497" s="7"/>
      <c r="B497" s="98"/>
      <c r="C497" s="101"/>
      <c r="D497" s="9"/>
      <c r="E497" s="76"/>
      <c r="F497" s="425"/>
    </row>
    <row r="498" spans="1:6" s="32" customFormat="1">
      <c r="A498" s="7"/>
      <c r="B498" s="98"/>
      <c r="C498" s="101"/>
      <c r="D498" s="9"/>
      <c r="E498" s="76"/>
      <c r="F498" s="425"/>
    </row>
    <row r="499" spans="1:6" s="32" customFormat="1">
      <c r="A499" s="7"/>
      <c r="B499" s="98"/>
      <c r="C499" s="101"/>
      <c r="D499" s="9"/>
      <c r="E499" s="76"/>
      <c r="F499" s="425"/>
    </row>
    <row r="500" spans="1:6" s="276" customFormat="1" ht="18.75" customHeight="1" thickBot="1">
      <c r="A500" s="275"/>
      <c r="B500" s="1017" t="s">
        <v>126</v>
      </c>
      <c r="C500" s="1018"/>
      <c r="D500" s="1019"/>
      <c r="E500" s="705"/>
      <c r="F500" s="672"/>
    </row>
    <row r="501" spans="1:6" s="32" customFormat="1" ht="12.95" customHeight="1" thickTop="1">
      <c r="A501" s="24"/>
      <c r="B501" s="1020"/>
      <c r="C501" s="1021"/>
      <c r="D501" s="1022"/>
      <c r="E501" s="75"/>
      <c r="F501" s="26"/>
    </row>
    <row r="502" spans="1:6" s="32" customFormat="1" ht="12.95" customHeight="1">
      <c r="A502" s="36"/>
      <c r="B502" s="62"/>
      <c r="C502" s="99"/>
      <c r="D502" s="37"/>
      <c r="E502" s="80"/>
      <c r="F502" s="445"/>
    </row>
    <row r="503" spans="1:6" s="32" customFormat="1" ht="12.95" customHeight="1">
      <c r="A503" s="36"/>
      <c r="B503" s="62"/>
      <c r="C503" s="80"/>
      <c r="D503" s="37"/>
      <c r="E503" s="80"/>
      <c r="F503" s="445"/>
    </row>
    <row r="504" spans="1:6" s="32" customFormat="1" ht="12.95" customHeight="1">
      <c r="A504" s="44"/>
      <c r="B504" s="20"/>
      <c r="C504" s="86"/>
      <c r="D504" s="63"/>
      <c r="E504" s="86"/>
      <c r="F504" s="64"/>
    </row>
    <row r="505" spans="1:6" s="32" customFormat="1" ht="12.95" customHeight="1">
      <c r="A505" s="45" t="s">
        <v>0</v>
      </c>
      <c r="B505" s="25" t="s">
        <v>1</v>
      </c>
      <c r="C505" s="87" t="s">
        <v>2</v>
      </c>
      <c r="D505" s="647" t="s">
        <v>3</v>
      </c>
      <c r="E505" s="87" t="s">
        <v>4</v>
      </c>
      <c r="F505" s="65" t="s">
        <v>5</v>
      </c>
    </row>
    <row r="506" spans="1:6" s="32" customFormat="1" ht="12.95" customHeight="1">
      <c r="A506" s="7"/>
      <c r="B506" s="17"/>
      <c r="C506" s="76"/>
      <c r="D506" s="9"/>
      <c r="E506" s="76"/>
      <c r="F506" s="14"/>
    </row>
    <row r="507" spans="1:6" s="32" customFormat="1" ht="12.95" customHeight="1">
      <c r="A507" s="7"/>
      <c r="B507" s="17"/>
      <c r="C507" s="76"/>
      <c r="D507" s="9"/>
      <c r="E507" s="76"/>
      <c r="F507" s="14"/>
    </row>
    <row r="508" spans="1:6" s="269" customFormat="1" ht="12.95" customHeight="1">
      <c r="A508" s="53"/>
      <c r="B508" s="16" t="s">
        <v>33</v>
      </c>
      <c r="C508" s="85"/>
      <c r="D508" s="56"/>
      <c r="E508" s="85"/>
      <c r="F508" s="395"/>
    </row>
    <row r="509" spans="1:6" s="269" customFormat="1" ht="12.95" customHeight="1">
      <c r="A509" s="53"/>
      <c r="B509" s="16"/>
      <c r="C509" s="85"/>
      <c r="D509" s="56"/>
      <c r="E509" s="85"/>
      <c r="F509" s="395"/>
    </row>
    <row r="510" spans="1:6" s="269" customFormat="1" ht="12.95" customHeight="1">
      <c r="A510" s="53"/>
      <c r="B510" s="16" t="s">
        <v>45</v>
      </c>
      <c r="C510" s="85"/>
      <c r="D510" s="56"/>
      <c r="E510" s="85"/>
      <c r="F510" s="395"/>
    </row>
    <row r="511" spans="1:6" s="269" customFormat="1" ht="12.95" customHeight="1">
      <c r="A511" s="53"/>
      <c r="B511" s="303"/>
      <c r="C511" s="85"/>
      <c r="D511" s="56"/>
      <c r="E511" s="85"/>
      <c r="F511" s="395"/>
    </row>
    <row r="512" spans="1:6" s="269" customFormat="1" ht="12.95" customHeight="1">
      <c r="A512" s="53"/>
      <c r="B512" s="303"/>
      <c r="C512" s="85"/>
      <c r="D512" s="56"/>
      <c r="E512" s="85"/>
      <c r="F512" s="395"/>
    </row>
    <row r="513" spans="1:6" s="269" customFormat="1" ht="12.95" customHeight="1">
      <c r="A513" s="53"/>
      <c r="B513" s="303" t="s">
        <v>962</v>
      </c>
      <c r="C513" s="85"/>
      <c r="D513" s="56"/>
      <c r="E513" s="85"/>
      <c r="F513" s="395"/>
    </row>
    <row r="514" spans="1:6" s="269" customFormat="1" ht="12.95" customHeight="1">
      <c r="A514" s="53"/>
      <c r="B514" s="303"/>
      <c r="C514" s="85"/>
      <c r="D514" s="56"/>
      <c r="E514" s="85"/>
      <c r="F514" s="395"/>
    </row>
    <row r="515" spans="1:6" s="269" customFormat="1" ht="12.95" customHeight="1">
      <c r="A515" s="53"/>
      <c r="B515" s="303"/>
      <c r="C515" s="85"/>
      <c r="D515" s="56"/>
      <c r="E515" s="85"/>
      <c r="F515" s="395"/>
    </row>
    <row r="516" spans="1:6" s="269" customFormat="1" ht="12.95" customHeight="1">
      <c r="A516" s="53"/>
      <c r="B516" s="303" t="s">
        <v>961</v>
      </c>
      <c r="C516" s="85"/>
      <c r="D516" s="56"/>
      <c r="E516" s="85"/>
      <c r="F516" s="395"/>
    </row>
    <row r="517" spans="1:6" s="269" customFormat="1" ht="12.95" customHeight="1">
      <c r="A517" s="53"/>
      <c r="B517" s="303"/>
      <c r="C517" s="85"/>
      <c r="D517" s="56"/>
      <c r="E517" s="85"/>
      <c r="F517" s="395"/>
    </row>
    <row r="518" spans="1:6" s="269" customFormat="1" ht="12.95" customHeight="1">
      <c r="A518" s="53"/>
      <c r="B518" s="303"/>
      <c r="C518" s="85"/>
      <c r="D518" s="56"/>
      <c r="E518" s="85"/>
      <c r="F518" s="395"/>
    </row>
    <row r="519" spans="1:6" s="269" customFormat="1" ht="12.95" customHeight="1">
      <c r="A519" s="53"/>
      <c r="B519" s="303"/>
      <c r="C519" s="85"/>
      <c r="D519" s="56"/>
      <c r="E519" s="85"/>
      <c r="F519" s="395"/>
    </row>
    <row r="520" spans="1:6" s="269" customFormat="1" ht="12.95" customHeight="1">
      <c r="A520" s="53"/>
      <c r="B520" s="303" t="s">
        <v>1045</v>
      </c>
      <c r="C520" s="85"/>
      <c r="D520" s="56"/>
      <c r="E520" s="85"/>
      <c r="F520" s="395"/>
    </row>
    <row r="521" spans="1:6" s="269" customFormat="1" ht="12.95" customHeight="1">
      <c r="A521" s="53"/>
      <c r="B521" s="303"/>
      <c r="C521" s="85"/>
      <c r="D521" s="56"/>
      <c r="E521" s="85"/>
      <c r="F521" s="395"/>
    </row>
    <row r="522" spans="1:6" s="269" customFormat="1" ht="12.95" customHeight="1">
      <c r="A522" s="53"/>
      <c r="B522" s="303"/>
      <c r="C522" s="85"/>
      <c r="D522" s="56"/>
      <c r="E522" s="85"/>
      <c r="F522" s="395"/>
    </row>
    <row r="523" spans="1:6" s="269" customFormat="1" ht="12.95" customHeight="1">
      <c r="A523" s="53"/>
      <c r="B523" s="303"/>
      <c r="C523" s="85"/>
      <c r="D523" s="56"/>
      <c r="E523" s="85"/>
      <c r="F523" s="395"/>
    </row>
    <row r="524" spans="1:6" s="269" customFormat="1" ht="12.95" customHeight="1">
      <c r="A524" s="53"/>
      <c r="B524" s="303" t="s">
        <v>926</v>
      </c>
      <c r="C524" s="85"/>
      <c r="D524" s="56"/>
      <c r="E524" s="85"/>
      <c r="F524" s="395"/>
    </row>
    <row r="525" spans="1:6" s="269" customFormat="1" ht="12.95" customHeight="1">
      <c r="A525" s="53"/>
      <c r="B525" s="303"/>
      <c r="C525" s="85"/>
      <c r="D525" s="56"/>
      <c r="E525" s="85"/>
      <c r="F525" s="395"/>
    </row>
    <row r="526" spans="1:6" s="32" customFormat="1" ht="12.95" customHeight="1">
      <c r="A526" s="7"/>
      <c r="B526" s="17"/>
      <c r="C526" s="76"/>
      <c r="D526" s="9"/>
      <c r="E526" s="76"/>
      <c r="F526" s="14"/>
    </row>
    <row r="527" spans="1:6" s="32" customFormat="1" ht="12.95" customHeight="1">
      <c r="A527" s="7"/>
      <c r="B527" s="303"/>
      <c r="C527" s="76"/>
      <c r="D527" s="9"/>
      <c r="E527" s="76"/>
      <c r="F527" s="14"/>
    </row>
    <row r="528" spans="1:6" s="32" customFormat="1" ht="12.95" customHeight="1">
      <c r="A528" s="7"/>
      <c r="B528" s="17"/>
      <c r="C528" s="76"/>
      <c r="D528" s="9"/>
      <c r="E528" s="76"/>
      <c r="F528" s="14"/>
    </row>
    <row r="529" spans="1:6" s="32" customFormat="1" ht="12.95" customHeight="1">
      <c r="A529" s="7"/>
      <c r="B529" s="17"/>
      <c r="C529" s="76"/>
      <c r="D529" s="9"/>
      <c r="E529" s="76"/>
      <c r="F529" s="14"/>
    </row>
    <row r="530" spans="1:6" s="32" customFormat="1" ht="12.95" customHeight="1">
      <c r="A530" s="7"/>
      <c r="B530" s="303"/>
      <c r="C530" s="76"/>
      <c r="D530" s="9"/>
      <c r="E530" s="76"/>
      <c r="F530" s="14"/>
    </row>
    <row r="531" spans="1:6" s="32" customFormat="1" ht="12.95" customHeight="1">
      <c r="A531" s="7"/>
      <c r="B531" s="17"/>
      <c r="C531" s="76"/>
      <c r="D531" s="9"/>
      <c r="E531" s="76"/>
      <c r="F531" s="14"/>
    </row>
    <row r="532" spans="1:6" s="32" customFormat="1" ht="12.95" customHeight="1">
      <c r="A532" s="7"/>
      <c r="B532" s="17"/>
      <c r="C532" s="76"/>
      <c r="D532" s="9"/>
      <c r="E532" s="76"/>
      <c r="F532" s="14"/>
    </row>
    <row r="533" spans="1:6" s="32" customFormat="1" ht="12.95" customHeight="1">
      <c r="A533" s="7"/>
      <c r="B533" s="17"/>
      <c r="C533" s="76"/>
      <c r="D533" s="9"/>
      <c r="E533" s="76"/>
      <c r="F533" s="14"/>
    </row>
    <row r="534" spans="1:6" s="32" customFormat="1" ht="12.95" customHeight="1">
      <c r="A534" s="7"/>
      <c r="B534" s="17"/>
      <c r="C534" s="76"/>
      <c r="D534" s="9"/>
      <c r="E534" s="76"/>
      <c r="F534" s="14"/>
    </row>
    <row r="535" spans="1:6" s="32" customFormat="1" ht="12.95" customHeight="1">
      <c r="A535" s="7"/>
      <c r="B535" s="17"/>
      <c r="C535" s="76"/>
      <c r="D535" s="9"/>
      <c r="E535" s="76"/>
      <c r="F535" s="14"/>
    </row>
    <row r="536" spans="1:6" s="32" customFormat="1" ht="12.95" customHeight="1">
      <c r="A536" s="7"/>
      <c r="B536" s="17"/>
      <c r="C536" s="76"/>
      <c r="D536" s="9"/>
      <c r="E536" s="76"/>
      <c r="F536" s="14"/>
    </row>
    <row r="537" spans="1:6" s="32" customFormat="1" ht="12.95" customHeight="1">
      <c r="A537" s="7"/>
      <c r="B537" s="17"/>
      <c r="C537" s="76"/>
      <c r="D537" s="9"/>
      <c r="E537" s="76"/>
      <c r="F537" s="14"/>
    </row>
    <row r="538" spans="1:6" s="32" customFormat="1" ht="12.95" customHeight="1">
      <c r="A538" s="7"/>
      <c r="B538" s="17"/>
      <c r="C538" s="76"/>
      <c r="D538" s="9"/>
      <c r="E538" s="76"/>
      <c r="F538" s="14"/>
    </row>
    <row r="539" spans="1:6" s="32" customFormat="1" ht="12.95" customHeight="1">
      <c r="A539" s="7"/>
      <c r="B539" s="17"/>
      <c r="C539" s="76"/>
      <c r="D539" s="9"/>
      <c r="E539" s="76"/>
      <c r="F539" s="14"/>
    </row>
    <row r="540" spans="1:6" s="32" customFormat="1" ht="12.95" customHeight="1">
      <c r="A540" s="7"/>
      <c r="B540" s="17"/>
      <c r="C540" s="76"/>
      <c r="D540" s="9"/>
      <c r="E540" s="76"/>
      <c r="F540" s="14"/>
    </row>
    <row r="541" spans="1:6" s="32" customFormat="1" ht="12.95" customHeight="1">
      <c r="A541" s="7"/>
      <c r="B541" s="17"/>
      <c r="C541" s="76"/>
      <c r="D541" s="9"/>
      <c r="E541" s="76"/>
      <c r="F541" s="14"/>
    </row>
    <row r="542" spans="1:6" s="32" customFormat="1" ht="12.95" customHeight="1">
      <c r="A542" s="7"/>
      <c r="B542" s="17"/>
      <c r="C542" s="76"/>
      <c r="D542" s="9"/>
      <c r="E542" s="76"/>
      <c r="F542" s="14"/>
    </row>
    <row r="543" spans="1:6" s="32" customFormat="1" ht="12.95" customHeight="1">
      <c r="A543" s="7"/>
      <c r="B543" s="17"/>
      <c r="C543" s="76"/>
      <c r="D543" s="9"/>
      <c r="E543" s="76"/>
      <c r="F543" s="14"/>
    </row>
    <row r="544" spans="1:6" s="32" customFormat="1" ht="12.95" customHeight="1">
      <c r="A544" s="7"/>
      <c r="B544" s="17"/>
      <c r="C544" s="76"/>
      <c r="D544" s="9"/>
      <c r="E544" s="76"/>
      <c r="F544" s="14"/>
    </row>
    <row r="545" spans="1:6" s="32" customFormat="1" ht="12.95" customHeight="1">
      <c r="A545" s="7"/>
      <c r="B545" s="17"/>
      <c r="C545" s="76"/>
      <c r="D545" s="9"/>
      <c r="E545" s="76"/>
      <c r="F545" s="14"/>
    </row>
    <row r="546" spans="1:6" s="32" customFormat="1" ht="12.95" customHeight="1">
      <c r="A546" s="7"/>
      <c r="B546" s="17"/>
      <c r="C546" s="76"/>
      <c r="D546" s="9"/>
      <c r="E546" s="76"/>
      <c r="F546" s="14"/>
    </row>
    <row r="547" spans="1:6" s="32" customFormat="1" ht="12.95" customHeight="1">
      <c r="A547" s="7"/>
      <c r="B547" s="17"/>
      <c r="C547" s="76"/>
      <c r="D547" s="9"/>
      <c r="E547" s="76"/>
      <c r="F547" s="14"/>
    </row>
    <row r="548" spans="1:6" s="32" customFormat="1" ht="12.95" customHeight="1">
      <c r="A548" s="7"/>
      <c r="B548" s="17"/>
      <c r="C548" s="76"/>
      <c r="D548" s="9"/>
      <c r="E548" s="76"/>
      <c r="F548" s="14"/>
    </row>
    <row r="549" spans="1:6" s="32" customFormat="1" ht="12.95" customHeight="1">
      <c r="A549" s="7"/>
      <c r="B549" s="17"/>
      <c r="C549" s="76"/>
      <c r="D549" s="9"/>
      <c r="E549" s="76"/>
      <c r="F549" s="14"/>
    </row>
    <row r="550" spans="1:6" s="32" customFormat="1" ht="12.95" customHeight="1">
      <c r="A550" s="7"/>
      <c r="B550" s="17"/>
      <c r="C550" s="76"/>
      <c r="D550" s="9"/>
      <c r="E550" s="76"/>
      <c r="F550" s="14"/>
    </row>
    <row r="551" spans="1:6" s="32" customFormat="1" ht="12.95" customHeight="1">
      <c r="A551" s="7"/>
      <c r="B551" s="98"/>
      <c r="C551" s="76"/>
      <c r="D551" s="9"/>
      <c r="E551" s="76"/>
      <c r="F551" s="14"/>
    </row>
    <row r="552" spans="1:6" s="32" customFormat="1" ht="12.95" customHeight="1">
      <c r="A552" s="7"/>
      <c r="B552" s="98"/>
      <c r="C552" s="76"/>
      <c r="D552" s="9"/>
      <c r="E552" s="76"/>
      <c r="F552" s="14"/>
    </row>
    <row r="553" spans="1:6" s="32" customFormat="1" ht="12.95" customHeight="1">
      <c r="A553" s="7"/>
      <c r="B553" s="98"/>
      <c r="C553" s="76"/>
      <c r="D553" s="9"/>
      <c r="E553" s="76"/>
      <c r="F553" s="14"/>
    </row>
    <row r="554" spans="1:6" s="32" customFormat="1" ht="17.25" customHeight="1" thickBot="1">
      <c r="A554" s="124"/>
      <c r="B554" s="943" t="s">
        <v>392</v>
      </c>
      <c r="C554" s="944"/>
      <c r="D554" s="945"/>
      <c r="E554" s="451"/>
      <c r="F554" s="668"/>
    </row>
    <row r="555" spans="1:6" s="32" customFormat="1" ht="12.95" customHeight="1" thickTop="1">
      <c r="A555" s="24"/>
      <c r="B555" s="1020"/>
      <c r="C555" s="1021"/>
      <c r="D555" s="1022"/>
      <c r="E555" s="75"/>
      <c r="F555" s="26"/>
    </row>
    <row r="556" spans="1:6" s="32" customFormat="1" ht="12.95" customHeight="1">
      <c r="A556" s="36"/>
      <c r="B556" s="62"/>
      <c r="C556" s="99"/>
      <c r="D556" s="37"/>
      <c r="E556" s="80"/>
      <c r="F556" s="445"/>
    </row>
    <row r="557" spans="1:6" s="32" customFormat="1" ht="12.95" customHeight="1">
      <c r="A557" s="42"/>
      <c r="B557" s="23"/>
      <c r="C557" s="104"/>
      <c r="D557" s="43"/>
      <c r="E557" s="416"/>
      <c r="F557" s="444"/>
    </row>
    <row r="558" spans="1:6" s="32" customFormat="1" ht="12.95" customHeight="1">
      <c r="A558" s="44"/>
      <c r="B558" s="20"/>
      <c r="C558" s="86"/>
      <c r="D558" s="63"/>
      <c r="E558" s="86"/>
      <c r="F558" s="64"/>
    </row>
    <row r="559" spans="1:6" s="32" customFormat="1">
      <c r="A559" s="45" t="s">
        <v>0</v>
      </c>
      <c r="B559" s="25" t="s">
        <v>1</v>
      </c>
      <c r="C559" s="87" t="s">
        <v>2</v>
      </c>
      <c r="D559" s="647" t="s">
        <v>3</v>
      </c>
      <c r="E559" s="87" t="s">
        <v>4</v>
      </c>
      <c r="F559" s="65" t="s">
        <v>5</v>
      </c>
    </row>
    <row r="560" spans="1:6" s="32" customFormat="1" ht="12.95" customHeight="1">
      <c r="A560" s="480"/>
      <c r="B560" s="56"/>
      <c r="C560" s="88"/>
      <c r="D560" s="66"/>
      <c r="E560" s="88"/>
      <c r="F560" s="436"/>
    </row>
    <row r="561" spans="1:6" s="32" customFormat="1" ht="12.95" customHeight="1">
      <c r="A561" s="480"/>
      <c r="B561" s="16" t="s">
        <v>60</v>
      </c>
      <c r="C561" s="88"/>
      <c r="D561" s="66"/>
      <c r="E561" s="88"/>
      <c r="F561" s="436"/>
    </row>
    <row r="562" spans="1:6" s="32" customFormat="1" ht="12.95" customHeight="1">
      <c r="A562" s="480"/>
      <c r="B562" s="16"/>
      <c r="C562" s="88"/>
      <c r="D562" s="66"/>
      <c r="E562" s="88"/>
      <c r="F562" s="436"/>
    </row>
    <row r="563" spans="1:6" s="32" customFormat="1">
      <c r="A563" s="7"/>
      <c r="B563" s="16" t="s">
        <v>62</v>
      </c>
      <c r="C563" s="76"/>
      <c r="D563" s="9"/>
      <c r="E563" s="76"/>
      <c r="F563" s="14"/>
    </row>
    <row r="564" spans="1:6" s="32" customFormat="1" ht="12.95" customHeight="1">
      <c r="A564" s="7"/>
      <c r="B564" s="16"/>
      <c r="C564" s="76"/>
      <c r="D564" s="9"/>
      <c r="E564" s="76"/>
      <c r="F564" s="14"/>
    </row>
    <row r="565" spans="1:6" s="32" customFormat="1" ht="12.95" customHeight="1">
      <c r="A565" s="7"/>
      <c r="B565" s="40" t="s">
        <v>252</v>
      </c>
      <c r="C565" s="141"/>
      <c r="D565" s="211"/>
      <c r="E565" s="141"/>
      <c r="F565" s="394"/>
    </row>
    <row r="566" spans="1:6" s="32" customFormat="1" ht="12.95" customHeight="1">
      <c r="A566" s="7"/>
      <c r="B566" s="41"/>
      <c r="C566" s="141"/>
      <c r="D566" s="211"/>
      <c r="E566" s="141"/>
      <c r="F566" s="394"/>
    </row>
    <row r="567" spans="1:6" s="32" customFormat="1" ht="25.5">
      <c r="A567" s="7"/>
      <c r="B567" s="10" t="s">
        <v>71</v>
      </c>
      <c r="C567" s="141"/>
      <c r="D567" s="211"/>
      <c r="E567" s="141"/>
      <c r="F567" s="394"/>
    </row>
    <row r="568" spans="1:6" s="32" customFormat="1" ht="12.95" customHeight="1">
      <c r="A568" s="7"/>
      <c r="B568" s="41"/>
      <c r="C568" s="141"/>
      <c r="D568" s="211"/>
      <c r="E568" s="141"/>
      <c r="F568" s="394"/>
    </row>
    <row r="569" spans="1:6" s="32" customFormat="1" ht="12.95" customHeight="1">
      <c r="A569" s="7" t="s">
        <v>6</v>
      </c>
      <c r="B569" s="41" t="s">
        <v>423</v>
      </c>
      <c r="C569" s="141">
        <f>C59</f>
        <v>1124</v>
      </c>
      <c r="D569" s="211" t="s">
        <v>22</v>
      </c>
      <c r="E569" s="141"/>
      <c r="F569" s="394"/>
    </row>
    <row r="570" spans="1:6" s="32" customFormat="1" ht="12.95" customHeight="1">
      <c r="A570" s="7"/>
      <c r="B570" s="41"/>
      <c r="C570" s="141"/>
      <c r="D570" s="211"/>
      <c r="E570" s="141"/>
      <c r="F570" s="394"/>
    </row>
    <row r="571" spans="1:6" s="182" customFormat="1" ht="51">
      <c r="A571" s="482"/>
      <c r="B571" s="40" t="s">
        <v>259</v>
      </c>
      <c r="C571" s="141"/>
      <c r="D571" s="211"/>
      <c r="E571" s="141"/>
      <c r="F571" s="669"/>
    </row>
    <row r="572" spans="1:6" s="182" customFormat="1">
      <c r="A572" s="482"/>
      <c r="B572" s="41"/>
      <c r="C572" s="141"/>
      <c r="D572" s="211"/>
      <c r="E572" s="141"/>
      <c r="F572" s="669"/>
    </row>
    <row r="573" spans="1:6" s="182" customFormat="1">
      <c r="A573" s="482" t="s">
        <v>9</v>
      </c>
      <c r="B573" s="41" t="s">
        <v>933</v>
      </c>
      <c r="C573" s="141">
        <v>347</v>
      </c>
      <c r="D573" s="211" t="s">
        <v>22</v>
      </c>
      <c r="E573" s="141"/>
      <c r="F573" s="669"/>
    </row>
    <row r="574" spans="1:6" s="32" customFormat="1" ht="12.95" customHeight="1">
      <c r="A574" s="7"/>
      <c r="B574" s="41"/>
      <c r="C574" s="141"/>
      <c r="D574" s="211"/>
      <c r="E574" s="141"/>
      <c r="F574" s="394"/>
    </row>
    <row r="575" spans="1:6" s="32" customFormat="1" ht="12.95" customHeight="1">
      <c r="A575" s="7"/>
      <c r="B575" s="40" t="s">
        <v>253</v>
      </c>
      <c r="C575" s="141"/>
      <c r="D575" s="211"/>
      <c r="E575" s="141"/>
      <c r="F575" s="394"/>
    </row>
    <row r="576" spans="1:6" s="32" customFormat="1" ht="12.95" customHeight="1">
      <c r="A576" s="7"/>
      <c r="B576" s="40"/>
      <c r="C576" s="141"/>
      <c r="D576" s="211"/>
      <c r="E576" s="141"/>
      <c r="F576" s="394"/>
    </row>
    <row r="577" spans="1:6" s="32" customFormat="1" ht="12.95" customHeight="1">
      <c r="A577" s="7"/>
      <c r="B577" s="40" t="s">
        <v>254</v>
      </c>
      <c r="C577" s="141"/>
      <c r="D577" s="211"/>
      <c r="E577" s="141"/>
      <c r="F577" s="394"/>
    </row>
    <row r="578" spans="1:6" s="32" customFormat="1" ht="12.95" customHeight="1">
      <c r="A578" s="7"/>
      <c r="B578" s="41"/>
      <c r="C578" s="141"/>
      <c r="D578" s="211"/>
      <c r="E578" s="141"/>
      <c r="F578" s="394"/>
    </row>
    <row r="579" spans="1:6" s="32" customFormat="1" ht="12.95" customHeight="1">
      <c r="A579" s="7" t="s">
        <v>10</v>
      </c>
      <c r="B579" s="41" t="s">
        <v>959</v>
      </c>
      <c r="C579" s="141">
        <f>C569+C573</f>
        <v>1471</v>
      </c>
      <c r="D579" s="211" t="s">
        <v>22</v>
      </c>
      <c r="E579" s="141"/>
      <c r="F579" s="394"/>
    </row>
    <row r="580" spans="1:6" s="32" customFormat="1" ht="12.95" customHeight="1">
      <c r="A580" s="7"/>
      <c r="B580" s="41"/>
      <c r="C580" s="141"/>
      <c r="D580" s="211"/>
      <c r="E580" s="141"/>
      <c r="F580" s="394"/>
    </row>
    <row r="581" spans="1:6" s="32" customFormat="1">
      <c r="A581" s="7"/>
      <c r="B581" s="40" t="s">
        <v>89</v>
      </c>
      <c r="C581" s="141"/>
      <c r="D581" s="211"/>
      <c r="E581" s="141"/>
      <c r="F581" s="394"/>
    </row>
    <row r="582" spans="1:6" s="32" customFormat="1" ht="12.95" customHeight="1">
      <c r="A582" s="7"/>
      <c r="B582" s="41"/>
      <c r="C582" s="141"/>
      <c r="D582" s="211"/>
      <c r="E582" s="141"/>
      <c r="F582" s="394"/>
    </row>
    <row r="583" spans="1:6" s="32" customFormat="1" ht="12.95" customHeight="1">
      <c r="A583" s="7"/>
      <c r="B583" s="40" t="s">
        <v>255</v>
      </c>
      <c r="C583" s="141"/>
      <c r="D583" s="211"/>
      <c r="E583" s="141"/>
      <c r="F583" s="394"/>
    </row>
    <row r="584" spans="1:6" s="32" customFormat="1" ht="12.95" customHeight="1">
      <c r="A584" s="7"/>
      <c r="B584" s="41"/>
      <c r="C584" s="141"/>
      <c r="D584" s="211"/>
      <c r="E584" s="141"/>
      <c r="F584" s="394"/>
    </row>
    <row r="585" spans="1:6" s="32" customFormat="1">
      <c r="A585" s="7"/>
      <c r="B585" s="40" t="s">
        <v>256</v>
      </c>
      <c r="C585" s="141"/>
      <c r="D585" s="211"/>
      <c r="E585" s="141"/>
      <c r="F585" s="394"/>
    </row>
    <row r="586" spans="1:6" s="32" customFormat="1" ht="12.95" customHeight="1">
      <c r="A586" s="7"/>
      <c r="B586" s="41"/>
      <c r="C586" s="141"/>
      <c r="D586" s="211"/>
      <c r="E586" s="141"/>
      <c r="F586" s="394"/>
    </row>
    <row r="587" spans="1:6" s="32" customFormat="1" ht="12.95" customHeight="1">
      <c r="A587" s="7" t="s">
        <v>11</v>
      </c>
      <c r="B587" s="41" t="s">
        <v>397</v>
      </c>
      <c r="C587" s="141">
        <v>2958</v>
      </c>
      <c r="D587" s="211" t="s">
        <v>22</v>
      </c>
      <c r="E587" s="141"/>
      <c r="F587" s="394"/>
    </row>
    <row r="588" spans="1:6" s="32" customFormat="1" ht="12.95" customHeight="1">
      <c r="A588" s="7"/>
      <c r="B588" s="41"/>
      <c r="C588" s="141"/>
      <c r="D588" s="211"/>
      <c r="E588" s="141"/>
      <c r="F588" s="394"/>
    </row>
    <row r="589" spans="1:6" s="32" customFormat="1" ht="12.95" customHeight="1">
      <c r="A589" s="7"/>
      <c r="B589" s="40" t="s">
        <v>424</v>
      </c>
      <c r="C589" s="141"/>
      <c r="D589" s="211"/>
      <c r="E589" s="141"/>
      <c r="F589" s="394"/>
    </row>
    <row r="590" spans="1:6" s="32" customFormat="1" ht="12.95" customHeight="1">
      <c r="A590" s="7"/>
      <c r="B590" s="41"/>
      <c r="C590" s="141"/>
      <c r="D590" s="211"/>
      <c r="E590" s="141"/>
      <c r="F590" s="394"/>
    </row>
    <row r="591" spans="1:6" s="32" customFormat="1" ht="76.5">
      <c r="A591" s="189"/>
      <c r="B591" s="10" t="s">
        <v>396</v>
      </c>
      <c r="C591" s="236"/>
      <c r="D591" s="61"/>
      <c r="E591" s="670"/>
      <c r="F591" s="446"/>
    </row>
    <row r="592" spans="1:6" s="32" customFormat="1" ht="12.95" customHeight="1">
      <c r="A592" s="189"/>
      <c r="B592" s="11"/>
      <c r="C592" s="237"/>
      <c r="D592" s="238"/>
      <c r="E592" s="483"/>
      <c r="F592" s="689"/>
    </row>
    <row r="593" spans="1:6" s="32" customFormat="1">
      <c r="A593" s="189" t="s">
        <v>12</v>
      </c>
      <c r="B593" s="11" t="s">
        <v>878</v>
      </c>
      <c r="C593" s="237" t="s">
        <v>437</v>
      </c>
      <c r="D593" s="238" t="s">
        <v>121</v>
      </c>
      <c r="E593" s="483"/>
      <c r="F593" s="520"/>
    </row>
    <row r="594" spans="1:6" s="32" customFormat="1" ht="12.95" customHeight="1">
      <c r="A594" s="189"/>
      <c r="B594" s="11"/>
      <c r="C594" s="237"/>
      <c r="D594" s="238"/>
      <c r="E594" s="483"/>
      <c r="F594" s="520"/>
    </row>
    <row r="595" spans="1:6" s="32" customFormat="1">
      <c r="A595" s="189" t="s">
        <v>13</v>
      </c>
      <c r="B595" s="11" t="s">
        <v>389</v>
      </c>
      <c r="C595" s="237" t="s">
        <v>963</v>
      </c>
      <c r="D595" s="238" t="s">
        <v>134</v>
      </c>
      <c r="E595" s="483"/>
      <c r="F595" s="520"/>
    </row>
    <row r="596" spans="1:6" s="32" customFormat="1">
      <c r="A596" s="189"/>
      <c r="B596" s="11"/>
      <c r="C596" s="237"/>
      <c r="D596" s="238"/>
      <c r="E596" s="483"/>
      <c r="F596" s="520"/>
    </row>
    <row r="597" spans="1:6" s="32" customFormat="1">
      <c r="A597" s="189"/>
      <c r="B597" s="11"/>
      <c r="C597" s="237"/>
      <c r="D597" s="238"/>
      <c r="E597" s="483"/>
      <c r="F597" s="520"/>
    </row>
    <row r="598" spans="1:6" s="32" customFormat="1">
      <c r="A598" s="189"/>
      <c r="B598" s="11"/>
      <c r="C598" s="237"/>
      <c r="D598" s="238"/>
      <c r="E598" s="483"/>
      <c r="F598" s="520"/>
    </row>
    <row r="599" spans="1:6" s="32" customFormat="1">
      <c r="A599" s="189"/>
      <c r="B599" s="11"/>
      <c r="C599" s="237"/>
      <c r="D599" s="238"/>
      <c r="E599" s="483"/>
      <c r="F599" s="520"/>
    </row>
    <row r="600" spans="1:6" ht="12.95" customHeight="1" thickBot="1">
      <c r="A600" s="176"/>
      <c r="B600" s="916" t="s">
        <v>127</v>
      </c>
      <c r="C600" s="917"/>
      <c r="D600" s="918"/>
      <c r="E600" s="679"/>
      <c r="F600" s="690"/>
    </row>
    <row r="601" spans="1:6" ht="13.5" thickTop="1">
      <c r="A601" s="183"/>
      <c r="B601" s="902"/>
      <c r="C601" s="903"/>
      <c r="D601" s="904"/>
      <c r="E601" s="230"/>
      <c r="F601" s="531"/>
    </row>
    <row r="602" spans="1:6" ht="12.95" customHeight="1">
      <c r="A602" s="146"/>
      <c r="B602" s="215"/>
      <c r="C602" s="532"/>
      <c r="D602" s="207"/>
      <c r="E602" s="486"/>
      <c r="F602" s="533"/>
    </row>
    <row r="603" spans="1:6" s="32" customFormat="1">
      <c r="A603" s="146"/>
      <c r="B603" s="215"/>
      <c r="C603" s="485"/>
      <c r="D603" s="207"/>
      <c r="E603" s="486"/>
      <c r="F603" s="533"/>
    </row>
    <row r="604" spans="1:6" s="32" customFormat="1" ht="12.95" customHeight="1">
      <c r="A604" s="44"/>
      <c r="B604" s="20"/>
      <c r="C604" s="86"/>
      <c r="D604" s="63"/>
      <c r="E604" s="86"/>
      <c r="F604" s="64"/>
    </row>
    <row r="605" spans="1:6" s="32" customFormat="1">
      <c r="A605" s="45" t="s">
        <v>0</v>
      </c>
      <c r="B605" s="25" t="s">
        <v>1</v>
      </c>
      <c r="C605" s="87" t="s">
        <v>2</v>
      </c>
      <c r="D605" s="647" t="s">
        <v>3</v>
      </c>
      <c r="E605" s="87" t="s">
        <v>4</v>
      </c>
      <c r="F605" s="65" t="s">
        <v>5</v>
      </c>
    </row>
    <row r="606" spans="1:6" s="32" customFormat="1">
      <c r="A606" s="480"/>
      <c r="B606" s="56"/>
      <c r="C606" s="88"/>
      <c r="D606" s="66"/>
      <c r="E606" s="88"/>
      <c r="F606" s="436"/>
    </row>
    <row r="607" spans="1:6" s="32" customFormat="1">
      <c r="A607" s="480"/>
      <c r="B607" s="1" t="s">
        <v>426</v>
      </c>
      <c r="C607" s="88"/>
      <c r="D607" s="66"/>
      <c r="E607" s="88"/>
      <c r="F607" s="436"/>
    </row>
    <row r="608" spans="1:6" s="32" customFormat="1" ht="63.75">
      <c r="A608" s="189"/>
      <c r="B608" s="1" t="s">
        <v>893</v>
      </c>
      <c r="C608" s="191"/>
      <c r="D608" s="192"/>
      <c r="E608" s="457"/>
      <c r="F608" s="534"/>
    </row>
    <row r="609" spans="1:6" s="32" customFormat="1">
      <c r="A609" s="189"/>
      <c r="B609" s="1"/>
      <c r="C609" s="191"/>
      <c r="D609" s="192"/>
      <c r="E609" s="457"/>
      <c r="F609" s="534"/>
    </row>
    <row r="610" spans="1:6" s="32" customFormat="1">
      <c r="A610" s="189" t="s">
        <v>6</v>
      </c>
      <c r="B610" s="4" t="s">
        <v>892</v>
      </c>
      <c r="C610" s="191">
        <v>298</v>
      </c>
      <c r="D610" s="192" t="s">
        <v>22</v>
      </c>
      <c r="E610" s="457"/>
      <c r="F610" s="534"/>
    </row>
    <row r="611" spans="1:6" s="32" customFormat="1">
      <c r="A611" s="189"/>
      <c r="B611" s="4"/>
      <c r="C611" s="191"/>
      <c r="D611" s="192"/>
      <c r="E611" s="457"/>
      <c r="F611" s="534"/>
    </row>
    <row r="612" spans="1:6" s="32" customFormat="1">
      <c r="A612" s="189" t="s">
        <v>9</v>
      </c>
      <c r="B612" s="4" t="s">
        <v>257</v>
      </c>
      <c r="C612" s="235">
        <v>500</v>
      </c>
      <c r="D612" s="192" t="s">
        <v>40</v>
      </c>
      <c r="E612" s="457"/>
      <c r="F612" s="534"/>
    </row>
    <row r="613" spans="1:6" s="32" customFormat="1" ht="12.95" customHeight="1">
      <c r="A613" s="189"/>
      <c r="B613" s="4"/>
      <c r="C613" s="235"/>
      <c r="D613" s="192"/>
      <c r="E613" s="457"/>
      <c r="F613" s="534"/>
    </row>
    <row r="614" spans="1:6" s="32" customFormat="1" ht="12.95" customHeight="1">
      <c r="A614" s="189"/>
      <c r="B614" s="1" t="s">
        <v>400</v>
      </c>
      <c r="C614" s="191"/>
      <c r="D614" s="192"/>
      <c r="E614" s="457"/>
      <c r="F614" s="534"/>
    </row>
    <row r="615" spans="1:6" s="32" customFormat="1" ht="12.95" customHeight="1">
      <c r="A615" s="189"/>
      <c r="B615" s="1"/>
      <c r="C615" s="191"/>
      <c r="D615" s="192"/>
      <c r="E615" s="457"/>
      <c r="F615" s="534"/>
    </row>
    <row r="616" spans="1:6" s="32" customFormat="1" ht="12.95" customHeight="1">
      <c r="A616" s="189" t="s">
        <v>10</v>
      </c>
      <c r="B616" s="4" t="s">
        <v>398</v>
      </c>
      <c r="C616" s="191">
        <v>273</v>
      </c>
      <c r="D616" s="192" t="s">
        <v>22</v>
      </c>
      <c r="E616" s="457"/>
      <c r="F616" s="534"/>
    </row>
    <row r="617" spans="1:6" s="32" customFormat="1" ht="12.95" customHeight="1">
      <c r="A617" s="189"/>
      <c r="B617" s="4"/>
      <c r="C617" s="191"/>
      <c r="D617" s="192"/>
      <c r="E617" s="457"/>
      <c r="F617" s="534"/>
    </row>
    <row r="618" spans="1:6" s="32" customFormat="1" ht="12.95" customHeight="1">
      <c r="A618" s="189" t="s">
        <v>11</v>
      </c>
      <c r="B618" s="4" t="s">
        <v>257</v>
      </c>
      <c r="C618" s="235">
        <v>350</v>
      </c>
      <c r="D618" s="192" t="s">
        <v>40</v>
      </c>
      <c r="E618" s="457"/>
      <c r="F618" s="534"/>
    </row>
    <row r="619" spans="1:6" s="32" customFormat="1" ht="12.95" customHeight="1">
      <c r="A619" s="189"/>
      <c r="B619" s="4"/>
      <c r="C619" s="235"/>
      <c r="D619" s="192"/>
      <c r="E619" s="457"/>
      <c r="F619" s="534"/>
    </row>
    <row r="620" spans="1:6" s="32" customFormat="1" ht="12.95" customHeight="1">
      <c r="A620" s="7"/>
      <c r="B620" s="40" t="s">
        <v>258</v>
      </c>
      <c r="C620" s="141"/>
      <c r="D620" s="211"/>
      <c r="E620" s="141"/>
      <c r="F620" s="394"/>
    </row>
    <row r="621" spans="1:6" s="32" customFormat="1" ht="12.95" customHeight="1">
      <c r="A621" s="7"/>
      <c r="B621" s="41"/>
      <c r="C621" s="141"/>
      <c r="D621" s="211"/>
      <c r="E621" s="141"/>
      <c r="F621" s="394"/>
    </row>
    <row r="622" spans="1:6" s="32" customFormat="1" ht="12.95" customHeight="1">
      <c r="A622" s="7"/>
      <c r="B622" s="40" t="s">
        <v>259</v>
      </c>
      <c r="C622" s="141"/>
      <c r="D622" s="211"/>
      <c r="E622" s="141"/>
      <c r="F622" s="394"/>
    </row>
    <row r="623" spans="1:6" s="32" customFormat="1" ht="12.95" customHeight="1">
      <c r="A623" s="7"/>
      <c r="B623" s="41"/>
      <c r="C623" s="141"/>
      <c r="D623" s="211"/>
      <c r="E623" s="141"/>
      <c r="F623" s="394"/>
    </row>
    <row r="624" spans="1:6" s="32" customFormat="1">
      <c r="A624" s="7" t="s">
        <v>12</v>
      </c>
      <c r="B624" s="41" t="s">
        <v>260</v>
      </c>
      <c r="C624" s="141">
        <f>C59+2*(C63+C65)</f>
        <v>8005</v>
      </c>
      <c r="D624" s="211" t="s">
        <v>22</v>
      </c>
      <c r="E624" s="141"/>
      <c r="F624" s="394"/>
    </row>
    <row r="625" spans="1:6" ht="12.95" customHeight="1">
      <c r="A625" s="7"/>
      <c r="B625" s="41"/>
      <c r="C625" s="141"/>
      <c r="D625" s="211"/>
      <c r="E625" s="141"/>
      <c r="F625" s="394"/>
    </row>
    <row r="626" spans="1:6">
      <c r="A626" s="7" t="s">
        <v>13</v>
      </c>
      <c r="B626" s="41" t="s">
        <v>261</v>
      </c>
      <c r="C626" s="141">
        <v>1114</v>
      </c>
      <c r="D626" s="211" t="s">
        <v>22</v>
      </c>
      <c r="E626" s="141"/>
      <c r="F626" s="394"/>
    </row>
    <row r="627" spans="1:6" ht="12.95" customHeight="1">
      <c r="A627" s="7"/>
      <c r="B627" s="41"/>
      <c r="C627" s="141"/>
      <c r="D627" s="211"/>
      <c r="E627" s="141"/>
      <c r="F627" s="394"/>
    </row>
    <row r="628" spans="1:6" ht="12.95" customHeight="1">
      <c r="A628" s="7"/>
      <c r="B628" s="40" t="s">
        <v>399</v>
      </c>
      <c r="C628" s="141"/>
      <c r="D628" s="211"/>
      <c r="E628" s="141"/>
      <c r="F628" s="394"/>
    </row>
    <row r="629" spans="1:6" ht="12.95" customHeight="1">
      <c r="A629" s="7"/>
      <c r="B629" s="41"/>
      <c r="C629" s="141"/>
      <c r="D629" s="211"/>
      <c r="E629" s="141"/>
      <c r="F629" s="394"/>
    </row>
    <row r="630" spans="1:6" s="32" customFormat="1" ht="12.75" customHeight="1">
      <c r="A630" s="7" t="s">
        <v>14</v>
      </c>
      <c r="B630" s="41" t="s">
        <v>262</v>
      </c>
      <c r="C630" s="141">
        <f>C626</f>
        <v>1114</v>
      </c>
      <c r="D630" s="211" t="s">
        <v>22</v>
      </c>
      <c r="E630" s="141"/>
      <c r="F630" s="394"/>
    </row>
    <row r="631" spans="1:6" ht="9" customHeight="1">
      <c r="A631" s="7"/>
      <c r="B631" s="41"/>
      <c r="C631" s="141"/>
      <c r="D631" s="211"/>
      <c r="E631" s="141"/>
      <c r="F631" s="394"/>
    </row>
    <row r="632" spans="1:6" ht="12.95" customHeight="1">
      <c r="A632" s="7"/>
      <c r="B632" s="40" t="s">
        <v>263</v>
      </c>
      <c r="C632" s="141"/>
      <c r="D632" s="211"/>
      <c r="E632" s="141"/>
      <c r="F632" s="394"/>
    </row>
    <row r="633" spans="1:6" ht="10.5" customHeight="1">
      <c r="A633" s="7"/>
      <c r="B633" s="41"/>
      <c r="C633" s="141"/>
      <c r="D633" s="211"/>
      <c r="E633" s="141"/>
      <c r="F633" s="394"/>
    </row>
    <row r="634" spans="1:6" ht="51">
      <c r="A634" s="7"/>
      <c r="B634" s="40" t="s">
        <v>264</v>
      </c>
      <c r="C634" s="141"/>
      <c r="D634" s="211"/>
      <c r="E634" s="141"/>
      <c r="F634" s="394"/>
    </row>
    <row r="635" spans="1:6" ht="12.95" customHeight="1">
      <c r="A635" s="7"/>
      <c r="B635" s="41"/>
      <c r="C635" s="141"/>
      <c r="D635" s="211"/>
      <c r="E635" s="141"/>
      <c r="F635" s="394"/>
    </row>
    <row r="636" spans="1:6" s="32" customFormat="1">
      <c r="A636" s="7" t="s">
        <v>15</v>
      </c>
      <c r="B636" s="41" t="s">
        <v>265</v>
      </c>
      <c r="C636" s="141">
        <f>C624</f>
        <v>8005</v>
      </c>
      <c r="D636" s="211" t="s">
        <v>22</v>
      </c>
      <c r="E636" s="141"/>
      <c r="F636" s="394"/>
    </row>
    <row r="637" spans="1:6" s="32" customFormat="1" ht="12.95" customHeight="1">
      <c r="A637" s="7"/>
      <c r="B637" s="41"/>
      <c r="C637" s="141"/>
      <c r="D637" s="211"/>
      <c r="E637" s="141"/>
      <c r="F637" s="394"/>
    </row>
    <row r="638" spans="1:6" s="32" customFormat="1">
      <c r="A638" s="7"/>
      <c r="B638" s="40" t="s">
        <v>48</v>
      </c>
      <c r="C638" s="141"/>
      <c r="D638" s="211"/>
      <c r="E638" s="141"/>
      <c r="F638" s="394"/>
    </row>
    <row r="639" spans="1:6" s="32" customFormat="1" ht="12.95" customHeight="1">
      <c r="A639" s="7"/>
      <c r="B639" s="40"/>
      <c r="C639" s="141"/>
      <c r="D639" s="211"/>
      <c r="E639" s="141"/>
      <c r="F639" s="394"/>
    </row>
    <row r="640" spans="1:6" s="32" customFormat="1" ht="38.25">
      <c r="A640" s="492"/>
      <c r="B640" s="16" t="s">
        <v>405</v>
      </c>
      <c r="C640" s="493"/>
      <c r="D640" s="494"/>
      <c r="E640" s="683"/>
      <c r="F640" s="695"/>
    </row>
    <row r="641" spans="1:6" ht="12.95" customHeight="1">
      <c r="A641" s="12"/>
      <c r="B641" s="559"/>
      <c r="C641" s="493"/>
      <c r="D641" s="494"/>
      <c r="E641" s="685"/>
      <c r="F641" s="695"/>
    </row>
    <row r="642" spans="1:6">
      <c r="A642" s="12" t="s">
        <v>17</v>
      </c>
      <c r="B642" s="559" t="s">
        <v>404</v>
      </c>
      <c r="C642" s="493">
        <v>135</v>
      </c>
      <c r="D642" s="494" t="s">
        <v>121</v>
      </c>
      <c r="E642" s="497"/>
      <c r="F642" s="695"/>
    </row>
    <row r="643" spans="1:6">
      <c r="A643" s="12"/>
      <c r="B643" s="559"/>
      <c r="C643" s="12"/>
      <c r="D643" s="296"/>
      <c r="E643" s="497"/>
      <c r="F643" s="560"/>
    </row>
    <row r="644" spans="1:6">
      <c r="A644" s="12"/>
      <c r="B644" s="559"/>
      <c r="C644" s="12"/>
      <c r="D644" s="296"/>
      <c r="E644" s="497"/>
      <c r="F644" s="560"/>
    </row>
    <row r="645" spans="1:6">
      <c r="A645" s="294"/>
      <c r="B645" s="577"/>
      <c r="C645" s="294"/>
      <c r="D645" s="578"/>
      <c r="E645" s="579"/>
      <c r="F645" s="580"/>
    </row>
    <row r="646" spans="1:6" ht="12.95" customHeight="1" thickBot="1">
      <c r="A646" s="275"/>
      <c r="B646" s="908" t="s">
        <v>126</v>
      </c>
      <c r="C646" s="909"/>
      <c r="D646" s="909"/>
      <c r="E646" s="910"/>
      <c r="F646" s="692"/>
    </row>
    <row r="647" spans="1:6" ht="13.5" thickTop="1">
      <c r="A647" s="24"/>
      <c r="B647" s="994"/>
      <c r="C647" s="995"/>
      <c r="D647" s="995"/>
      <c r="E647" s="996"/>
      <c r="F647" s="535"/>
    </row>
    <row r="648" spans="1:6" ht="12.95" customHeight="1">
      <c r="A648" s="36"/>
      <c r="B648" s="152"/>
      <c r="C648" s="310"/>
      <c r="D648" s="499"/>
      <c r="E648" s="150"/>
      <c r="F648" s="536"/>
    </row>
    <row r="649" spans="1:6">
      <c r="A649" s="36"/>
      <c r="B649" s="152"/>
      <c r="C649" s="150"/>
      <c r="D649" s="499"/>
      <c r="E649" s="150"/>
      <c r="F649" s="536"/>
    </row>
    <row r="650" spans="1:6" ht="12.95" customHeight="1">
      <c r="A650" s="44"/>
      <c r="B650" s="20"/>
      <c r="C650" s="86"/>
      <c r="D650" s="63"/>
      <c r="E650" s="86"/>
      <c r="F650" s="64"/>
    </row>
    <row r="651" spans="1:6">
      <c r="A651" s="45" t="s">
        <v>0</v>
      </c>
      <c r="B651" s="25" t="s">
        <v>1</v>
      </c>
      <c r="C651" s="87" t="s">
        <v>2</v>
      </c>
      <c r="D651" s="647" t="s">
        <v>3</v>
      </c>
      <c r="E651" s="87" t="s">
        <v>4</v>
      </c>
      <c r="F651" s="65" t="s">
        <v>5</v>
      </c>
    </row>
    <row r="652" spans="1:6" ht="12.95" customHeight="1">
      <c r="A652" s="7"/>
      <c r="B652" s="41"/>
      <c r="C652" s="141"/>
      <c r="D652" s="211"/>
      <c r="E652" s="141"/>
      <c r="F652" s="394"/>
    </row>
    <row r="653" spans="1:6">
      <c r="A653" s="7"/>
      <c r="B653" s="1" t="s">
        <v>960</v>
      </c>
      <c r="C653" s="141"/>
      <c r="D653" s="211"/>
      <c r="E653" s="141"/>
      <c r="F653" s="394"/>
    </row>
    <row r="654" spans="1:6">
      <c r="A654" s="7"/>
      <c r="B654" s="4"/>
      <c r="C654" s="141"/>
      <c r="D654" s="211"/>
      <c r="E654" s="141"/>
      <c r="F654" s="394"/>
    </row>
    <row r="655" spans="1:6">
      <c r="A655" s="189"/>
      <c r="B655" s="246" t="s">
        <v>410</v>
      </c>
      <c r="C655" s="191"/>
      <c r="D655" s="192"/>
      <c r="E655" s="457"/>
      <c r="F655" s="534"/>
    </row>
    <row r="656" spans="1:6" ht="12.95" customHeight="1">
      <c r="A656" s="189"/>
      <c r="B656" s="4"/>
      <c r="C656" s="191"/>
      <c r="D656" s="192"/>
      <c r="E656" s="457"/>
      <c r="F656" s="534"/>
    </row>
    <row r="657" spans="1:6" ht="25.5">
      <c r="A657" s="189" t="s">
        <v>6</v>
      </c>
      <c r="B657" s="4" t="s">
        <v>408</v>
      </c>
      <c r="C657" s="191">
        <v>2715</v>
      </c>
      <c r="D657" s="192" t="s">
        <v>121</v>
      </c>
      <c r="E657" s="457"/>
      <c r="F657" s="534"/>
    </row>
    <row r="658" spans="1:6">
      <c r="A658" s="7"/>
      <c r="B658" s="4"/>
      <c r="C658" s="141"/>
      <c r="D658" s="211"/>
      <c r="E658" s="141"/>
      <c r="F658" s="394"/>
    </row>
    <row r="659" spans="1:6" ht="12.95" customHeight="1">
      <c r="A659" s="189"/>
      <c r="B659" s="1" t="s">
        <v>411</v>
      </c>
      <c r="C659" s="191"/>
      <c r="D659" s="192"/>
      <c r="E659" s="457"/>
      <c r="F659" s="534"/>
    </row>
    <row r="660" spans="1:6">
      <c r="A660" s="189"/>
      <c r="B660" s="4"/>
      <c r="C660" s="191"/>
      <c r="D660" s="192"/>
      <c r="E660" s="457"/>
      <c r="F660" s="534"/>
    </row>
    <row r="661" spans="1:6" ht="12.95" customHeight="1">
      <c r="A661" s="189" t="s">
        <v>9</v>
      </c>
      <c r="B661" s="4" t="s">
        <v>409</v>
      </c>
      <c r="C661" s="191">
        <v>285</v>
      </c>
      <c r="D661" s="192" t="s">
        <v>121</v>
      </c>
      <c r="E661" s="457"/>
      <c r="F661" s="534"/>
    </row>
    <row r="662" spans="1:6" ht="12.95" customHeight="1">
      <c r="A662" s="8"/>
      <c r="B662" s="8"/>
      <c r="C662" s="8"/>
      <c r="D662" s="8"/>
      <c r="E662" s="8"/>
      <c r="F662" s="8"/>
    </row>
    <row r="663" spans="1:6" ht="12.95" customHeight="1">
      <c r="A663" s="8"/>
      <c r="B663" s="8"/>
      <c r="C663" s="8"/>
      <c r="D663" s="8"/>
      <c r="E663" s="8"/>
      <c r="F663" s="8"/>
    </row>
    <row r="664" spans="1:6" ht="12.95" customHeight="1">
      <c r="A664" s="8"/>
      <c r="B664" s="8"/>
      <c r="C664" s="8"/>
      <c r="D664" s="8"/>
      <c r="E664" s="8"/>
      <c r="F664" s="8"/>
    </row>
    <row r="665" spans="1:6" ht="12.95" customHeight="1">
      <c r="A665" s="8"/>
      <c r="B665" s="8"/>
      <c r="C665" s="8"/>
      <c r="D665" s="8"/>
      <c r="E665" s="8"/>
      <c r="F665" s="8"/>
    </row>
    <row r="666" spans="1:6" ht="12.95" customHeight="1" thickBot="1">
      <c r="A666" s="261"/>
      <c r="B666" s="261" t="s">
        <v>308</v>
      </c>
      <c r="C666" s="261"/>
      <c r="D666" s="261"/>
      <c r="E666" s="261"/>
      <c r="F666" s="706"/>
    </row>
    <row r="667" spans="1:6" ht="12.95" customHeight="1" thickTop="1">
      <c r="A667" s="8"/>
      <c r="B667" s="8"/>
      <c r="C667" s="8"/>
      <c r="D667" s="8"/>
      <c r="E667" s="8"/>
      <c r="F667" s="8"/>
    </row>
    <row r="668" spans="1:6" ht="12.95" customHeight="1">
      <c r="A668" s="8"/>
      <c r="B668" s="8"/>
      <c r="C668" s="8"/>
      <c r="D668" s="8"/>
      <c r="E668" s="8"/>
      <c r="F668" s="8"/>
    </row>
    <row r="669" spans="1:6" ht="18.75" customHeight="1">
      <c r="A669" s="8"/>
      <c r="B669" s="8"/>
      <c r="C669" s="8"/>
      <c r="D669" s="8"/>
      <c r="E669" s="8"/>
      <c r="F669" s="8"/>
    </row>
    <row r="670" spans="1:6" ht="12.95" customHeight="1">
      <c r="A670" s="8"/>
      <c r="B670" s="8"/>
      <c r="C670" s="8"/>
      <c r="D670" s="8"/>
      <c r="E670" s="8"/>
      <c r="F670" s="8"/>
    </row>
    <row r="671" spans="1:6" ht="12.95" customHeight="1">
      <c r="A671" s="7"/>
      <c r="B671" s="41"/>
      <c r="C671" s="500"/>
      <c r="D671" s="211"/>
      <c r="E671" s="141"/>
      <c r="F671" s="394"/>
    </row>
    <row r="672" spans="1:6" ht="12.95" customHeight="1">
      <c r="A672" s="53"/>
      <c r="B672" s="40" t="s">
        <v>33</v>
      </c>
      <c r="C672" s="501"/>
      <c r="D672" s="502"/>
      <c r="E672" s="154"/>
      <c r="F672" s="540"/>
    </row>
    <row r="673" spans="1:6" ht="12.95" customHeight="1">
      <c r="A673" s="53"/>
      <c r="B673" s="40"/>
      <c r="C673" s="501"/>
      <c r="D673" s="502"/>
      <c r="E673" s="154"/>
      <c r="F673" s="540"/>
    </row>
    <row r="674" spans="1:6" ht="12.95" customHeight="1">
      <c r="A674" s="53"/>
      <c r="B674" s="40" t="s">
        <v>47</v>
      </c>
      <c r="C674" s="501"/>
      <c r="D674" s="502"/>
      <c r="E674" s="154"/>
      <c r="F674" s="540"/>
    </row>
    <row r="675" spans="1:6" ht="12.95" customHeight="1">
      <c r="A675" s="53"/>
      <c r="B675" s="153"/>
      <c r="C675" s="501"/>
      <c r="D675" s="502"/>
      <c r="E675" s="154"/>
      <c r="F675" s="540"/>
    </row>
    <row r="676" spans="1:6" ht="12.95" customHeight="1">
      <c r="A676" s="53"/>
      <c r="B676" s="153"/>
      <c r="C676" s="501"/>
      <c r="D676" s="502"/>
      <c r="E676" s="154"/>
      <c r="F676" s="540"/>
    </row>
    <row r="677" spans="1:6" ht="12.95" customHeight="1">
      <c r="A677" s="53"/>
      <c r="B677" s="153" t="s">
        <v>927</v>
      </c>
      <c r="C677" s="501"/>
      <c r="D677" s="502"/>
      <c r="E677" s="154"/>
      <c r="F677" s="540"/>
    </row>
    <row r="678" spans="1:6" ht="12.95" customHeight="1">
      <c r="A678" s="53"/>
      <c r="B678" s="153"/>
      <c r="C678" s="501"/>
      <c r="D678" s="502"/>
      <c r="E678" s="154"/>
      <c r="F678" s="540"/>
    </row>
    <row r="679" spans="1:6" ht="12.95" customHeight="1">
      <c r="A679" s="53"/>
      <c r="B679" s="153"/>
      <c r="C679" s="501"/>
      <c r="D679" s="502"/>
      <c r="E679" s="154"/>
      <c r="F679" s="540"/>
    </row>
    <row r="680" spans="1:6" ht="12.95" customHeight="1">
      <c r="A680" s="53"/>
      <c r="B680" s="153" t="s">
        <v>920</v>
      </c>
      <c r="C680" s="501"/>
      <c r="D680" s="502"/>
      <c r="E680" s="154"/>
      <c r="F680" s="540"/>
    </row>
    <row r="681" spans="1:6" ht="12.95" customHeight="1">
      <c r="A681" s="53"/>
      <c r="B681" s="153"/>
      <c r="C681" s="501"/>
      <c r="D681" s="502"/>
      <c r="E681" s="154"/>
      <c r="F681" s="540"/>
    </row>
    <row r="682" spans="1:6">
      <c r="A682" s="53"/>
      <c r="B682" s="153"/>
      <c r="C682" s="501"/>
      <c r="D682" s="502"/>
      <c r="E682" s="154"/>
      <c r="F682" s="540"/>
    </row>
    <row r="683" spans="1:6" ht="12.95" customHeight="1">
      <c r="A683" s="53"/>
      <c r="B683" s="153" t="s">
        <v>921</v>
      </c>
      <c r="C683" s="501"/>
      <c r="D683" s="502"/>
      <c r="E683" s="154"/>
      <c r="F683" s="540"/>
    </row>
    <row r="684" spans="1:6" ht="12.95" customHeight="1">
      <c r="A684" s="53"/>
      <c r="B684" s="153"/>
      <c r="C684" s="501"/>
      <c r="D684" s="502"/>
      <c r="E684" s="154"/>
      <c r="F684" s="540"/>
    </row>
    <row r="685" spans="1:6" ht="12.95" customHeight="1">
      <c r="A685" s="7"/>
      <c r="B685" s="41"/>
      <c r="C685" s="500"/>
      <c r="D685" s="211"/>
      <c r="E685" s="141"/>
      <c r="F685" s="394"/>
    </row>
    <row r="686" spans="1:6" ht="12.95" customHeight="1">
      <c r="A686" s="7"/>
      <c r="B686" s="41"/>
      <c r="C686" s="500"/>
      <c r="D686" s="211"/>
      <c r="E686" s="141"/>
      <c r="F686" s="394"/>
    </row>
    <row r="687" spans="1:6" ht="12.95" customHeight="1">
      <c r="A687" s="7"/>
      <c r="B687" s="41"/>
      <c r="C687" s="500"/>
      <c r="D687" s="211"/>
      <c r="E687" s="141"/>
      <c r="F687" s="394"/>
    </row>
    <row r="688" spans="1:6">
      <c r="A688" s="7"/>
      <c r="B688" s="41"/>
      <c r="C688" s="500"/>
      <c r="D688" s="211"/>
      <c r="E688" s="141"/>
      <c r="F688" s="394"/>
    </row>
    <row r="689" spans="1:6" ht="12.95" customHeight="1">
      <c r="A689" s="7"/>
      <c r="B689" s="41"/>
      <c r="C689" s="500"/>
      <c r="D689" s="211"/>
      <c r="E689" s="141"/>
      <c r="F689" s="394"/>
    </row>
    <row r="690" spans="1:6" ht="12.95" customHeight="1">
      <c r="A690" s="7"/>
      <c r="B690" s="41"/>
      <c r="C690" s="500"/>
      <c r="D690" s="211"/>
      <c r="E690" s="141"/>
      <c r="F690" s="394"/>
    </row>
    <row r="691" spans="1:6" ht="12.95" customHeight="1">
      <c r="A691" s="7"/>
      <c r="B691" s="41"/>
      <c r="C691" s="500"/>
      <c r="D691" s="211"/>
      <c r="E691" s="141"/>
      <c r="F691" s="394"/>
    </row>
    <row r="692" spans="1:6" ht="12.95" customHeight="1">
      <c r="A692" s="7"/>
      <c r="B692" s="41"/>
      <c r="C692" s="500"/>
      <c r="D692" s="211"/>
      <c r="E692" s="141"/>
      <c r="F692" s="394"/>
    </row>
    <row r="693" spans="1:6" ht="12.95" customHeight="1">
      <c r="A693" s="7"/>
      <c r="B693" s="41"/>
      <c r="C693" s="500"/>
      <c r="D693" s="211"/>
      <c r="E693" s="141"/>
      <c r="F693" s="394"/>
    </row>
    <row r="694" spans="1:6" ht="12.95" customHeight="1">
      <c r="A694" s="7"/>
      <c r="B694" s="41"/>
      <c r="C694" s="500"/>
      <c r="D694" s="211"/>
      <c r="E694" s="141"/>
      <c r="F694" s="394"/>
    </row>
    <row r="695" spans="1:6" ht="12.95" customHeight="1">
      <c r="A695" s="7"/>
      <c r="B695" s="41"/>
      <c r="C695" s="500"/>
      <c r="D695" s="211"/>
      <c r="E695" s="141"/>
      <c r="F695" s="394"/>
    </row>
    <row r="696" spans="1:6" ht="12.95" customHeight="1">
      <c r="A696" s="7"/>
      <c r="B696" s="98"/>
      <c r="C696" s="500"/>
      <c r="D696" s="211"/>
      <c r="E696" s="141"/>
      <c r="F696" s="394"/>
    </row>
    <row r="697" spans="1:6" ht="12.95" customHeight="1">
      <c r="A697" s="7"/>
      <c r="B697" s="98"/>
      <c r="C697" s="500"/>
      <c r="D697" s="211"/>
      <c r="E697" s="141"/>
      <c r="F697" s="394"/>
    </row>
    <row r="698" spans="1:6" ht="12.95" customHeight="1">
      <c r="A698" s="7"/>
      <c r="B698" s="98"/>
      <c r="C698" s="500"/>
      <c r="D698" s="211"/>
      <c r="E698" s="141"/>
      <c r="F698" s="394"/>
    </row>
    <row r="699" spans="1:6" ht="12.95" customHeight="1" thickBot="1">
      <c r="A699" s="504"/>
      <c r="B699" s="977" t="s">
        <v>390</v>
      </c>
      <c r="C699" s="977"/>
      <c r="D699" s="977"/>
      <c r="E699" s="178"/>
      <c r="F699" s="707"/>
    </row>
    <row r="700" spans="1:6" ht="12.95" customHeight="1" thickTop="1">
      <c r="A700" s="24"/>
      <c r="B700" s="978"/>
      <c r="C700" s="978"/>
      <c r="D700" s="978"/>
      <c r="E700" s="505"/>
      <c r="F700" s="535"/>
    </row>
    <row r="701" spans="1:6">
      <c r="A701" s="272"/>
      <c r="B701" s="343"/>
      <c r="C701" s="561"/>
      <c r="D701" s="343"/>
      <c r="E701" s="562"/>
      <c r="F701" s="563"/>
    </row>
    <row r="702" spans="1:6" ht="12.95" customHeight="1">
      <c r="C702" s="23"/>
      <c r="E702" s="23"/>
      <c r="F702" s="23"/>
    </row>
    <row r="703" spans="1:6" ht="12.95" customHeight="1">
      <c r="A703" s="19"/>
      <c r="B703" s="281"/>
      <c r="C703" s="74"/>
      <c r="D703" s="21"/>
      <c r="E703" s="74"/>
      <c r="F703" s="22"/>
    </row>
    <row r="704" spans="1:6" ht="12.95" customHeight="1">
      <c r="A704" s="24" t="s">
        <v>0</v>
      </c>
      <c r="B704" s="282" t="s">
        <v>1</v>
      </c>
      <c r="C704" s="75"/>
      <c r="D704" s="25"/>
      <c r="E704" s="75"/>
      <c r="F704" s="26" t="s">
        <v>63</v>
      </c>
    </row>
    <row r="705" spans="1:6" ht="12.95" customHeight="1">
      <c r="A705" s="7"/>
      <c r="B705" s="782"/>
      <c r="C705" s="786"/>
      <c r="D705" s="21"/>
      <c r="E705" s="83"/>
      <c r="F705" s="22"/>
    </row>
    <row r="706" spans="1:6" ht="12.95" customHeight="1">
      <c r="A706" s="7"/>
      <c r="B706" s="16" t="s">
        <v>1061</v>
      </c>
      <c r="C706" s="787"/>
      <c r="D706" s="9"/>
      <c r="E706" s="77"/>
      <c r="F706" s="14"/>
    </row>
    <row r="707" spans="1:6" ht="12.95" customHeight="1">
      <c r="A707" s="7"/>
      <c r="B707" s="16"/>
      <c r="C707" s="787"/>
      <c r="D707" s="9"/>
      <c r="E707" s="77"/>
      <c r="F707" s="14"/>
    </row>
    <row r="708" spans="1:6" ht="12.95" customHeight="1">
      <c r="A708" s="7"/>
      <c r="B708" s="16" t="s">
        <v>833</v>
      </c>
      <c r="C708" s="788"/>
      <c r="D708" s="9"/>
      <c r="E708" s="77"/>
      <c r="F708" s="14"/>
    </row>
    <row r="709" spans="1:6" ht="12.95" customHeight="1">
      <c r="A709" s="7"/>
      <c r="B709" s="16"/>
      <c r="C709" s="788"/>
      <c r="D709" s="9"/>
      <c r="E709" s="77"/>
      <c r="F709" s="14"/>
    </row>
    <row r="710" spans="1:6" ht="12.95" customHeight="1">
      <c r="A710" s="7"/>
      <c r="B710" s="16" t="s">
        <v>51</v>
      </c>
      <c r="C710" s="787"/>
      <c r="D710" s="9"/>
      <c r="E710" s="77"/>
      <c r="F710" s="14"/>
    </row>
    <row r="711" spans="1:6" ht="12.95" customHeight="1">
      <c r="A711" s="7"/>
      <c r="B711" s="17"/>
      <c r="C711" s="788"/>
      <c r="D711" s="9"/>
      <c r="E711" s="77"/>
      <c r="F711" s="14"/>
    </row>
    <row r="712" spans="1:6" ht="12.95" customHeight="1">
      <c r="A712" s="7"/>
      <c r="B712" s="17"/>
      <c r="C712" s="788"/>
      <c r="D712" s="544"/>
      <c r="E712" s="77"/>
      <c r="F712" s="14"/>
    </row>
    <row r="713" spans="1:6" ht="12.95" customHeight="1">
      <c r="A713" s="53">
        <v>1</v>
      </c>
      <c r="B713" s="303" t="s">
        <v>37</v>
      </c>
      <c r="C713" s="374"/>
      <c r="D713" s="261"/>
      <c r="E713" s="785"/>
      <c r="F713" s="395"/>
    </row>
    <row r="714" spans="1:6" ht="12.95" customHeight="1">
      <c r="A714" s="53"/>
      <c r="B714" s="303"/>
      <c r="C714" s="789"/>
      <c r="D714" s="708"/>
      <c r="E714" s="640"/>
      <c r="F714" s="395"/>
    </row>
    <row r="715" spans="1:6" ht="12.95" customHeight="1">
      <c r="A715" s="53"/>
      <c r="B715" s="303"/>
      <c r="C715" s="710"/>
      <c r="D715" s="708"/>
      <c r="E715" s="82"/>
      <c r="F715" s="395"/>
    </row>
    <row r="716" spans="1:6" ht="12.95" customHeight="1">
      <c r="A716" s="53">
        <v>2</v>
      </c>
      <c r="B716" s="709" t="s">
        <v>42</v>
      </c>
      <c r="C716" s="374"/>
      <c r="D716" s="261"/>
      <c r="E716" s="785"/>
      <c r="F716" s="395"/>
    </row>
    <row r="717" spans="1:6" ht="12.95" customHeight="1">
      <c r="A717" s="53"/>
      <c r="B717" s="709"/>
      <c r="C717" s="789"/>
      <c r="D717" s="708"/>
      <c r="E717" s="640"/>
      <c r="F717" s="395"/>
    </row>
    <row r="718" spans="1:6" ht="12.95" customHeight="1">
      <c r="A718" s="53"/>
      <c r="B718" s="303"/>
      <c r="C718" s="710"/>
      <c r="D718" s="708"/>
      <c r="E718" s="82"/>
      <c r="F718" s="395"/>
    </row>
    <row r="719" spans="1:6">
      <c r="A719" s="53">
        <v>3</v>
      </c>
      <c r="B719" s="303" t="s">
        <v>896</v>
      </c>
      <c r="C719" s="374"/>
      <c r="D719" s="261"/>
      <c r="E719" s="785"/>
      <c r="F719" s="395"/>
    </row>
    <row r="720" spans="1:6">
      <c r="A720" s="53"/>
      <c r="B720" s="303"/>
      <c r="C720" s="789"/>
      <c r="D720" s="708"/>
      <c r="E720" s="640"/>
      <c r="F720" s="395"/>
    </row>
    <row r="721" spans="1:6" ht="12.95" customHeight="1">
      <c r="A721" s="53"/>
      <c r="B721" s="303"/>
      <c r="C721" s="790"/>
      <c r="D721" s="708"/>
      <c r="E721" s="791"/>
      <c r="F721" s="395"/>
    </row>
    <row r="722" spans="1:6">
      <c r="A722" s="53">
        <v>4</v>
      </c>
      <c r="B722" s="303" t="s">
        <v>44</v>
      </c>
      <c r="C722" s="374"/>
      <c r="D722" s="261"/>
      <c r="E722" s="785"/>
      <c r="F722" s="395"/>
    </row>
    <row r="723" spans="1:6">
      <c r="A723" s="53"/>
      <c r="B723" s="303"/>
      <c r="C723" s="789"/>
      <c r="D723" s="708"/>
      <c r="E723" s="640"/>
      <c r="F723" s="395"/>
    </row>
    <row r="724" spans="1:6" ht="12.95" customHeight="1">
      <c r="A724" s="53"/>
      <c r="B724" s="303"/>
      <c r="C724" s="710"/>
      <c r="D724" s="708"/>
      <c r="E724" s="82"/>
      <c r="F724" s="395"/>
    </row>
    <row r="725" spans="1:6" ht="12.95" customHeight="1">
      <c r="A725" s="53">
        <v>5</v>
      </c>
      <c r="B725" s="303" t="s">
        <v>45</v>
      </c>
      <c r="C725" s="374"/>
      <c r="D725" s="261"/>
      <c r="E725" s="785"/>
      <c r="F725" s="395"/>
    </row>
    <row r="726" spans="1:6" ht="12.95" customHeight="1">
      <c r="A726" s="53"/>
      <c r="B726" s="303"/>
      <c r="C726" s="710"/>
      <c r="D726" s="708"/>
      <c r="E726" s="82"/>
      <c r="F726" s="395"/>
    </row>
    <row r="727" spans="1:6" ht="12.95" customHeight="1">
      <c r="A727" s="53"/>
      <c r="B727" s="16"/>
      <c r="C727" s="710"/>
      <c r="D727" s="708"/>
      <c r="E727" s="82"/>
      <c r="F727" s="395"/>
    </row>
    <row r="728" spans="1:6" ht="12.75" customHeight="1">
      <c r="A728" s="53">
        <v>6</v>
      </c>
      <c r="B728" s="303" t="s">
        <v>47</v>
      </c>
      <c r="C728" s="374"/>
      <c r="D728" s="261"/>
      <c r="E728" s="785"/>
      <c r="F728" s="395"/>
    </row>
    <row r="729" spans="1:6" ht="12.75" customHeight="1">
      <c r="A729" s="53"/>
      <c r="B729" s="303"/>
      <c r="C729" s="789"/>
      <c r="D729" s="708"/>
      <c r="E729" s="640"/>
      <c r="F729" s="395"/>
    </row>
    <row r="730" spans="1:6" ht="12.75" customHeight="1">
      <c r="A730" s="53"/>
      <c r="B730" s="303"/>
      <c r="C730" s="789"/>
      <c r="D730" s="708"/>
      <c r="E730" s="640"/>
      <c r="F730" s="395"/>
    </row>
    <row r="731" spans="1:6" ht="12.75" customHeight="1">
      <c r="A731" s="53"/>
      <c r="B731" s="303"/>
      <c r="C731" s="789"/>
      <c r="D731" s="708"/>
      <c r="E731" s="640"/>
      <c r="F731" s="395"/>
    </row>
    <row r="732" spans="1:6" ht="12.75" customHeight="1">
      <c r="A732" s="53"/>
      <c r="B732" s="303"/>
      <c r="C732" s="789"/>
      <c r="D732" s="708"/>
      <c r="E732" s="640"/>
      <c r="F732" s="395"/>
    </row>
    <row r="733" spans="1:6" ht="12.75" customHeight="1">
      <c r="A733" s="53"/>
      <c r="B733" s="303"/>
      <c r="C733" s="789"/>
      <c r="D733" s="708"/>
      <c r="E733" s="640"/>
      <c r="F733" s="395"/>
    </row>
    <row r="734" spans="1:6" ht="12.75" customHeight="1">
      <c r="A734" s="53"/>
      <c r="B734" s="303"/>
      <c r="C734" s="789"/>
      <c r="D734" s="708"/>
      <c r="E734" s="640"/>
      <c r="F734" s="395"/>
    </row>
    <row r="735" spans="1:6">
      <c r="A735" s="53"/>
      <c r="B735" s="303"/>
      <c r="C735" s="106"/>
      <c r="D735" s="708"/>
      <c r="E735" s="85"/>
      <c r="F735" s="395"/>
    </row>
    <row r="736" spans="1:6">
      <c r="A736" s="53"/>
      <c r="B736" s="303"/>
      <c r="C736" s="106"/>
      <c r="D736" s="708"/>
      <c r="E736" s="85"/>
      <c r="F736" s="395"/>
    </row>
    <row r="737" spans="1:6">
      <c r="A737" s="53"/>
      <c r="B737" s="303"/>
      <c r="C737" s="106"/>
      <c r="D737" s="708"/>
      <c r="E737" s="85"/>
      <c r="F737" s="395"/>
    </row>
    <row r="738" spans="1:6">
      <c r="A738" s="53"/>
      <c r="B738" s="303"/>
      <c r="C738" s="106"/>
      <c r="D738" s="708"/>
      <c r="E738" s="85"/>
      <c r="F738" s="395"/>
    </row>
    <row r="739" spans="1:6">
      <c r="A739" s="53"/>
      <c r="B739" s="303"/>
      <c r="C739" s="106"/>
      <c r="D739" s="708"/>
      <c r="E739" s="85"/>
      <c r="F739" s="395"/>
    </row>
    <row r="740" spans="1:6">
      <c r="A740" s="53"/>
      <c r="B740" s="303"/>
      <c r="C740" s="106"/>
      <c r="D740" s="708"/>
      <c r="E740" s="85"/>
      <c r="F740" s="395"/>
    </row>
    <row r="741" spans="1:6">
      <c r="A741" s="53"/>
      <c r="B741" s="303"/>
      <c r="C741" s="106"/>
      <c r="D741" s="708"/>
      <c r="E741" s="85"/>
      <c r="F741" s="395"/>
    </row>
    <row r="742" spans="1:6">
      <c r="A742" s="53"/>
      <c r="B742" s="303"/>
      <c r="C742" s="106"/>
      <c r="D742" s="708"/>
      <c r="E742" s="85"/>
      <c r="F742" s="395"/>
    </row>
    <row r="743" spans="1:6">
      <c r="A743" s="53"/>
      <c r="B743" s="303"/>
      <c r="C743" s="106"/>
      <c r="D743" s="708"/>
      <c r="E743" s="85"/>
      <c r="F743" s="395"/>
    </row>
    <row r="744" spans="1:6">
      <c r="A744" s="53"/>
      <c r="B744" s="303"/>
      <c r="C744" s="106"/>
      <c r="D744" s="708"/>
      <c r="E744" s="85"/>
      <c r="F744" s="395"/>
    </row>
    <row r="745" spans="1:6">
      <c r="A745" s="53"/>
      <c r="B745" s="303"/>
      <c r="C745" s="106"/>
      <c r="D745" s="708"/>
      <c r="E745" s="85"/>
      <c r="F745" s="395"/>
    </row>
    <row r="746" spans="1:6">
      <c r="A746" s="53"/>
      <c r="B746" s="303"/>
      <c r="C746" s="106"/>
      <c r="D746" s="708"/>
      <c r="E746" s="85"/>
      <c r="F746" s="395"/>
    </row>
    <row r="747" spans="1:6">
      <c r="A747" s="53"/>
      <c r="B747" s="303"/>
      <c r="C747" s="106"/>
      <c r="D747" s="708"/>
      <c r="E747" s="85"/>
      <c r="F747" s="395"/>
    </row>
    <row r="748" spans="1:6" ht="12.95" customHeight="1">
      <c r="A748" s="7"/>
      <c r="B748" s="17"/>
      <c r="C748" s="544"/>
      <c r="D748" s="544"/>
      <c r="E748" s="544"/>
      <c r="F748" s="14"/>
    </row>
    <row r="749" spans="1:6" ht="12.95" customHeight="1">
      <c r="A749" s="53"/>
      <c r="B749" s="303"/>
      <c r="C749" s="106"/>
      <c r="D749" s="708"/>
      <c r="E749" s="85"/>
      <c r="F749" s="395"/>
    </row>
    <row r="750" spans="1:6" ht="12.95" customHeight="1">
      <c r="A750" s="53"/>
      <c r="B750" s="303"/>
      <c r="C750" s="106"/>
      <c r="D750" s="708"/>
      <c r="E750" s="85"/>
      <c r="F750" s="395"/>
    </row>
    <row r="751" spans="1:6" ht="12" customHeight="1">
      <c r="A751" s="53"/>
      <c r="B751" s="303"/>
      <c r="C751" s="106"/>
      <c r="D751" s="708"/>
      <c r="E751" s="85"/>
      <c r="F751" s="395"/>
    </row>
    <row r="752" spans="1:6">
      <c r="A752" s="7"/>
      <c r="B752" s="17"/>
      <c r="C752" s="544"/>
      <c r="D752" s="544"/>
      <c r="E752" s="544"/>
      <c r="F752" s="14"/>
    </row>
    <row r="753" spans="1:6">
      <c r="A753" s="7"/>
      <c r="B753" s="364"/>
      <c r="C753" s="783"/>
      <c r="D753" s="784"/>
      <c r="E753" s="783"/>
      <c r="F753" s="518"/>
    </row>
    <row r="754" spans="1:6" ht="18.75" customHeight="1">
      <c r="A754" s="233"/>
      <c r="B754" s="975" t="s">
        <v>1077</v>
      </c>
      <c r="C754" s="975"/>
      <c r="D754" s="975"/>
      <c r="E754" s="975"/>
      <c r="F754" s="397"/>
    </row>
    <row r="755" spans="1:6" ht="12" customHeight="1">
      <c r="A755" s="234"/>
      <c r="B755" s="976"/>
      <c r="C755" s="976"/>
      <c r="D755" s="976"/>
      <c r="E755" s="976"/>
      <c r="F755" s="398"/>
    </row>
    <row r="756" spans="1:6">
      <c r="C756" s="23"/>
      <c r="E756" s="23"/>
      <c r="F756" s="23"/>
    </row>
    <row r="757" spans="1:6" ht="12" customHeight="1">
      <c r="C757" s="23"/>
      <c r="E757" s="23"/>
      <c r="F757" s="23"/>
    </row>
    <row r="758" spans="1:6" ht="12" customHeight="1">
      <c r="C758" s="23"/>
      <c r="E758" s="23"/>
      <c r="F758" s="23"/>
    </row>
    <row r="759" spans="1:6">
      <c r="C759" s="23"/>
      <c r="E759" s="23"/>
      <c r="F759" s="23"/>
    </row>
    <row r="760" spans="1:6" ht="12" customHeight="1">
      <c r="C760" s="23"/>
      <c r="E760" s="23"/>
      <c r="F760" s="23"/>
    </row>
    <row r="761" spans="1:6" ht="12" customHeight="1">
      <c r="C761" s="23"/>
      <c r="E761" s="23"/>
      <c r="F761" s="23"/>
    </row>
    <row r="762" spans="1:6" ht="12" customHeight="1">
      <c r="C762" s="23"/>
      <c r="E762" s="23"/>
      <c r="F762" s="23"/>
    </row>
    <row r="763" spans="1:6" ht="12" customHeight="1">
      <c r="C763" s="23"/>
      <c r="E763" s="23"/>
      <c r="F763" s="23"/>
    </row>
    <row r="764" spans="1:6" ht="12" customHeight="1">
      <c r="C764" s="23"/>
      <c r="E764" s="23"/>
      <c r="F764" s="23"/>
    </row>
    <row r="765" spans="1:6" ht="12" customHeight="1">
      <c r="C765" s="23"/>
      <c r="E765" s="23"/>
      <c r="F765" s="23"/>
    </row>
    <row r="766" spans="1:6" ht="12" customHeight="1">
      <c r="C766" s="23"/>
      <c r="E766" s="23"/>
      <c r="F766" s="23"/>
    </row>
    <row r="767" spans="1:6" ht="12" customHeight="1">
      <c r="C767" s="23"/>
      <c r="E767" s="23"/>
      <c r="F767" s="23"/>
    </row>
    <row r="768" spans="1:6" ht="12" customHeight="1">
      <c r="C768" s="23"/>
      <c r="E768" s="23"/>
      <c r="F768" s="23"/>
    </row>
    <row r="769" spans="1:6" ht="12" customHeight="1">
      <c r="C769" s="23"/>
      <c r="E769" s="23"/>
      <c r="F769" s="23"/>
    </row>
    <row r="770" spans="1:6" ht="12" customHeight="1">
      <c r="C770" s="23"/>
      <c r="E770" s="23"/>
      <c r="F770" s="23"/>
    </row>
    <row r="771" spans="1:6">
      <c r="C771" s="23"/>
      <c r="E771" s="23"/>
      <c r="F771" s="23"/>
    </row>
    <row r="772" spans="1:6" ht="12" customHeight="1">
      <c r="C772" s="23"/>
      <c r="E772" s="23"/>
      <c r="F772" s="23"/>
    </row>
    <row r="773" spans="1:6" ht="12" customHeight="1">
      <c r="C773" s="23"/>
      <c r="E773" s="23"/>
      <c r="F773" s="23"/>
    </row>
    <row r="774" spans="1:6" ht="12" customHeight="1">
      <c r="C774" s="23"/>
      <c r="E774" s="23"/>
      <c r="F774" s="23"/>
    </row>
    <row r="775" spans="1:6" ht="12" customHeight="1">
      <c r="C775" s="23"/>
      <c r="E775" s="23"/>
      <c r="F775" s="23"/>
    </row>
    <row r="776" spans="1:6" s="97" customFormat="1">
      <c r="A776" s="23"/>
      <c r="B776" s="23"/>
      <c r="C776" s="23"/>
      <c r="D776" s="23"/>
      <c r="E776" s="23"/>
      <c r="F776" s="23"/>
    </row>
    <row r="777" spans="1:6" ht="12" customHeight="1">
      <c r="C777" s="23"/>
      <c r="E777" s="23"/>
      <c r="F777" s="23"/>
    </row>
    <row r="778" spans="1:6" ht="12" customHeight="1">
      <c r="C778" s="23"/>
      <c r="E778" s="23"/>
      <c r="F778" s="23"/>
    </row>
    <row r="779" spans="1:6" ht="12" customHeight="1">
      <c r="C779" s="23"/>
      <c r="E779" s="23"/>
      <c r="F779" s="23"/>
    </row>
    <row r="780" spans="1:6" ht="12" customHeight="1">
      <c r="C780" s="23"/>
      <c r="E780" s="23"/>
      <c r="F780" s="23"/>
    </row>
    <row r="781" spans="1:6">
      <c r="C781" s="23"/>
      <c r="E781" s="23"/>
      <c r="F781" s="23"/>
    </row>
    <row r="782" spans="1:6" ht="12.95" customHeight="1">
      <c r="C782" s="23"/>
      <c r="E782" s="23"/>
      <c r="F782" s="23"/>
    </row>
    <row r="783" spans="1:6">
      <c r="C783" s="23"/>
      <c r="E783" s="23"/>
      <c r="F783" s="23"/>
    </row>
    <row r="784" spans="1:6" ht="12.95" customHeight="1">
      <c r="C784" s="23"/>
      <c r="E784" s="23"/>
      <c r="F784" s="23"/>
    </row>
    <row r="785" spans="3:6" ht="12.95" customHeight="1">
      <c r="C785" s="23"/>
      <c r="E785" s="23"/>
      <c r="F785" s="23"/>
    </row>
    <row r="786" spans="3:6" ht="12.95" customHeight="1">
      <c r="C786" s="23"/>
      <c r="E786" s="23"/>
      <c r="F786" s="23"/>
    </row>
    <row r="787" spans="3:6" ht="12.95" customHeight="1">
      <c r="C787" s="23"/>
      <c r="E787" s="23"/>
      <c r="F787" s="23"/>
    </row>
    <row r="788" spans="3:6">
      <c r="C788" s="23"/>
      <c r="E788" s="23"/>
      <c r="F788" s="23"/>
    </row>
    <row r="789" spans="3:6" ht="12.95" customHeight="1">
      <c r="C789" s="23"/>
      <c r="E789" s="23"/>
      <c r="F789" s="23"/>
    </row>
    <row r="790" spans="3:6">
      <c r="C790" s="23"/>
      <c r="E790" s="23"/>
      <c r="F790" s="23"/>
    </row>
    <row r="791" spans="3:6" ht="12.95" customHeight="1">
      <c r="C791" s="23"/>
      <c r="E791" s="23"/>
      <c r="F791" s="23"/>
    </row>
    <row r="792" spans="3:6" ht="12.95" customHeight="1">
      <c r="C792" s="23"/>
      <c r="E792" s="23"/>
      <c r="F792" s="23"/>
    </row>
    <row r="793" spans="3:6" ht="12.95" customHeight="1">
      <c r="C793" s="23"/>
      <c r="E793" s="23"/>
      <c r="F793" s="23"/>
    </row>
    <row r="794" spans="3:6" ht="12.95" customHeight="1">
      <c r="C794" s="23"/>
      <c r="E794" s="23"/>
      <c r="F794" s="23"/>
    </row>
    <row r="795" spans="3:6" ht="12.95" customHeight="1">
      <c r="C795" s="23"/>
      <c r="E795" s="23"/>
      <c r="F795" s="23"/>
    </row>
    <row r="796" spans="3:6">
      <c r="C796" s="23"/>
      <c r="E796" s="23"/>
      <c r="F796" s="23"/>
    </row>
    <row r="797" spans="3:6" ht="12.95" customHeight="1">
      <c r="C797" s="23"/>
      <c r="E797" s="23"/>
      <c r="F797" s="23"/>
    </row>
    <row r="798" spans="3:6" ht="12.95" customHeight="1">
      <c r="C798" s="23"/>
      <c r="E798" s="23"/>
      <c r="F798" s="23"/>
    </row>
    <row r="799" spans="3:6" ht="12.95" customHeight="1">
      <c r="C799" s="23"/>
      <c r="E799" s="23"/>
      <c r="F799" s="23"/>
    </row>
    <row r="800" spans="3:6" ht="12.95" customHeight="1">
      <c r="C800" s="23"/>
      <c r="E800" s="23"/>
      <c r="F800" s="23"/>
    </row>
    <row r="801" spans="1:6" ht="12.95" customHeight="1">
      <c r="C801" s="23"/>
      <c r="E801" s="23"/>
      <c r="F801" s="23"/>
    </row>
    <row r="802" spans="1:6" ht="12.95" customHeight="1">
      <c r="C802" s="23"/>
      <c r="E802" s="23"/>
      <c r="F802" s="23"/>
    </row>
    <row r="803" spans="1:6" ht="12.95" customHeight="1">
      <c r="C803" s="23"/>
      <c r="E803" s="23"/>
      <c r="F803" s="23"/>
    </row>
    <row r="804" spans="1:6" ht="12.95" customHeight="1">
      <c r="C804" s="23"/>
      <c r="E804" s="23"/>
      <c r="F804" s="23"/>
    </row>
    <row r="805" spans="1:6" ht="12" customHeight="1">
      <c r="C805" s="23"/>
      <c r="E805" s="23"/>
      <c r="F805" s="23"/>
    </row>
    <row r="806" spans="1:6" ht="12.95" customHeight="1">
      <c r="C806" s="23"/>
      <c r="E806" s="23"/>
      <c r="F806" s="23"/>
    </row>
    <row r="807" spans="1:6" ht="12.95" customHeight="1">
      <c r="C807" s="23"/>
      <c r="E807" s="23"/>
      <c r="F807" s="23"/>
    </row>
    <row r="808" spans="1:6" s="32" customFormat="1">
      <c r="A808" s="23"/>
      <c r="B808" s="23"/>
      <c r="C808" s="23"/>
      <c r="D808" s="23"/>
      <c r="E808" s="23"/>
      <c r="F808" s="23"/>
    </row>
    <row r="809" spans="1:6" s="32" customFormat="1">
      <c r="A809" s="23"/>
      <c r="B809" s="23"/>
      <c r="C809" s="23"/>
      <c r="D809" s="23"/>
      <c r="E809" s="23"/>
      <c r="F809" s="23"/>
    </row>
    <row r="810" spans="1:6" s="32" customFormat="1">
      <c r="A810" s="23"/>
      <c r="B810" s="23"/>
      <c r="C810" s="23"/>
      <c r="D810" s="23"/>
      <c r="E810" s="23"/>
      <c r="F810" s="23"/>
    </row>
    <row r="811" spans="1:6" s="32" customFormat="1">
      <c r="A811" s="23"/>
      <c r="B811" s="23"/>
      <c r="C811" s="23"/>
      <c r="D811" s="23"/>
      <c r="E811" s="23"/>
      <c r="F811" s="23"/>
    </row>
    <row r="812" spans="1:6" s="32" customFormat="1" ht="12" customHeight="1">
      <c r="A812" s="23"/>
      <c r="B812" s="23"/>
      <c r="C812" s="23"/>
      <c r="D812" s="23"/>
      <c r="E812" s="23"/>
      <c r="F812" s="23"/>
    </row>
    <row r="813" spans="1:6" s="32" customFormat="1">
      <c r="A813" s="23"/>
      <c r="B813" s="23"/>
      <c r="C813" s="23"/>
      <c r="D813" s="23"/>
      <c r="E813" s="23"/>
      <c r="F813" s="23"/>
    </row>
    <row r="814" spans="1:6" s="32" customFormat="1">
      <c r="A814" s="23"/>
      <c r="B814" s="23"/>
      <c r="C814" s="23"/>
      <c r="D814" s="23"/>
      <c r="E814" s="23"/>
      <c r="F814" s="23"/>
    </row>
    <row r="815" spans="1:6" ht="12.95" customHeight="1">
      <c r="C815" s="23"/>
      <c r="E815" s="23"/>
      <c r="F815" s="23"/>
    </row>
    <row r="816" spans="1:6" ht="12.95" customHeight="1">
      <c r="C816" s="23"/>
      <c r="E816" s="23"/>
      <c r="F816" s="23"/>
    </row>
    <row r="817" spans="3:6" ht="12.95" customHeight="1">
      <c r="C817" s="23"/>
      <c r="E817" s="23"/>
      <c r="F817" s="23"/>
    </row>
    <row r="818" spans="3:6" ht="12.95" customHeight="1">
      <c r="C818" s="23"/>
      <c r="E818" s="23"/>
      <c r="F818" s="23"/>
    </row>
    <row r="819" spans="3:6" ht="12.95" customHeight="1">
      <c r="C819" s="23"/>
      <c r="E819" s="23"/>
      <c r="F819" s="23"/>
    </row>
    <row r="820" spans="3:6" ht="12.95" customHeight="1">
      <c r="C820" s="23"/>
      <c r="E820" s="23"/>
      <c r="F820" s="23"/>
    </row>
    <row r="821" spans="3:6">
      <c r="C821" s="23"/>
      <c r="E821" s="23"/>
      <c r="F821" s="23"/>
    </row>
    <row r="822" spans="3:6" ht="12.95" customHeight="1">
      <c r="C822" s="23"/>
      <c r="E822" s="23"/>
      <c r="F822" s="23"/>
    </row>
    <row r="823" spans="3:6" ht="12.95" customHeight="1">
      <c r="C823" s="23"/>
      <c r="E823" s="23"/>
      <c r="F823" s="23"/>
    </row>
    <row r="824" spans="3:6" ht="12.95" customHeight="1">
      <c r="C824" s="23"/>
      <c r="E824" s="23"/>
      <c r="F824" s="23"/>
    </row>
    <row r="825" spans="3:6">
      <c r="C825" s="23"/>
      <c r="E825" s="23"/>
      <c r="F825" s="23"/>
    </row>
    <row r="826" spans="3:6" ht="12.95" customHeight="1">
      <c r="C826" s="23"/>
      <c r="E826" s="23"/>
      <c r="F826" s="23"/>
    </row>
    <row r="827" spans="3:6" ht="12.95" customHeight="1">
      <c r="C827" s="23"/>
      <c r="E827" s="23"/>
      <c r="F827" s="23"/>
    </row>
    <row r="828" spans="3:6" ht="12.95" customHeight="1">
      <c r="C828" s="23"/>
      <c r="E828" s="23"/>
      <c r="F828" s="23"/>
    </row>
    <row r="829" spans="3:6" ht="12.95" customHeight="1">
      <c r="C829" s="23"/>
      <c r="E829" s="23"/>
      <c r="F829" s="23"/>
    </row>
    <row r="830" spans="3:6" ht="12.95" customHeight="1">
      <c r="C830" s="23"/>
      <c r="E830" s="23"/>
      <c r="F830" s="23"/>
    </row>
    <row r="831" spans="3:6" ht="12.95" customHeight="1">
      <c r="C831" s="23"/>
      <c r="E831" s="23"/>
      <c r="F831" s="23"/>
    </row>
    <row r="832" spans="3:6" ht="12.95" customHeight="1">
      <c r="C832" s="23"/>
      <c r="E832" s="23"/>
      <c r="F832" s="23"/>
    </row>
    <row r="833" spans="3:6" ht="12.95" customHeight="1">
      <c r="C833" s="23"/>
      <c r="E833" s="23"/>
      <c r="F833" s="23"/>
    </row>
    <row r="834" spans="3:6" ht="12.95" customHeight="1">
      <c r="C834" s="23"/>
      <c r="E834" s="23"/>
      <c r="F834" s="23"/>
    </row>
    <row r="835" spans="3:6" ht="12.95" customHeight="1">
      <c r="C835" s="23"/>
      <c r="E835" s="23"/>
      <c r="F835" s="23"/>
    </row>
    <row r="836" spans="3:6" ht="12.95" customHeight="1">
      <c r="C836" s="23"/>
      <c r="E836" s="23"/>
      <c r="F836" s="23"/>
    </row>
    <row r="837" spans="3:6" ht="12.95" customHeight="1">
      <c r="C837" s="23"/>
      <c r="E837" s="23"/>
      <c r="F837" s="23"/>
    </row>
    <row r="838" spans="3:6" ht="12.95" customHeight="1">
      <c r="C838" s="23"/>
      <c r="E838" s="23"/>
      <c r="F838" s="23"/>
    </row>
    <row r="839" spans="3:6" ht="12.95" customHeight="1">
      <c r="C839" s="23"/>
      <c r="E839" s="23"/>
      <c r="F839" s="23"/>
    </row>
    <row r="840" spans="3:6" ht="12.95" customHeight="1">
      <c r="C840" s="23"/>
      <c r="E840" s="23"/>
      <c r="F840" s="23"/>
    </row>
    <row r="841" spans="3:6" ht="12.95" customHeight="1">
      <c r="C841" s="23"/>
      <c r="E841" s="23"/>
      <c r="F841" s="23"/>
    </row>
    <row r="842" spans="3:6" ht="12.95" customHeight="1">
      <c r="C842" s="23"/>
      <c r="E842" s="23"/>
      <c r="F842" s="23"/>
    </row>
    <row r="843" spans="3:6" ht="12.95" customHeight="1">
      <c r="C843" s="23"/>
      <c r="E843" s="23"/>
      <c r="F843" s="23"/>
    </row>
    <row r="844" spans="3:6" ht="12.95" customHeight="1">
      <c r="C844" s="23"/>
      <c r="E844" s="23"/>
      <c r="F844" s="23"/>
    </row>
    <row r="845" spans="3:6" ht="12.95" customHeight="1">
      <c r="C845" s="23"/>
      <c r="E845" s="23"/>
      <c r="F845" s="23"/>
    </row>
    <row r="846" spans="3:6" ht="12.95" customHeight="1">
      <c r="C846" s="23"/>
      <c r="E846" s="23"/>
      <c r="F846" s="23"/>
    </row>
    <row r="847" spans="3:6" ht="12.95" customHeight="1">
      <c r="C847" s="23"/>
      <c r="E847" s="23"/>
      <c r="F847" s="23"/>
    </row>
    <row r="848" spans="3:6" ht="12.95" customHeight="1">
      <c r="C848" s="23"/>
      <c r="E848" s="23"/>
      <c r="F848" s="23"/>
    </row>
    <row r="849" spans="3:6" ht="38.25" customHeight="1">
      <c r="C849" s="23"/>
      <c r="E849" s="23"/>
      <c r="F849" s="23"/>
    </row>
    <row r="850" spans="3:6" ht="12.95" customHeight="1">
      <c r="C850" s="23"/>
      <c r="E850" s="23"/>
      <c r="F850" s="23"/>
    </row>
    <row r="851" spans="3:6" ht="12.95" customHeight="1">
      <c r="C851" s="23"/>
      <c r="E851" s="23"/>
      <c r="F851" s="23"/>
    </row>
    <row r="852" spans="3:6" ht="12.95" customHeight="1">
      <c r="C852" s="23"/>
      <c r="E852" s="23"/>
      <c r="F852" s="23"/>
    </row>
    <row r="853" spans="3:6" ht="12.95" customHeight="1">
      <c r="C853" s="23"/>
      <c r="E853" s="23"/>
      <c r="F853" s="23"/>
    </row>
    <row r="854" spans="3:6" ht="12.95" customHeight="1">
      <c r="C854" s="23"/>
      <c r="E854" s="23"/>
      <c r="F854" s="23"/>
    </row>
    <row r="855" spans="3:6" ht="12.95" customHeight="1">
      <c r="C855" s="23"/>
      <c r="E855" s="23"/>
      <c r="F855" s="23"/>
    </row>
    <row r="856" spans="3:6" ht="12.95" customHeight="1">
      <c r="C856" s="23"/>
      <c r="E856" s="23"/>
      <c r="F856" s="23"/>
    </row>
    <row r="857" spans="3:6" ht="38.25" customHeight="1">
      <c r="C857" s="23"/>
      <c r="E857" s="23"/>
      <c r="F857" s="23"/>
    </row>
    <row r="858" spans="3:6" ht="12.95" customHeight="1">
      <c r="C858" s="23"/>
      <c r="E858" s="23"/>
      <c r="F858" s="23"/>
    </row>
    <row r="859" spans="3:6" ht="12.95" customHeight="1">
      <c r="C859" s="23"/>
      <c r="E859" s="23"/>
      <c r="F859" s="23"/>
    </row>
    <row r="860" spans="3:6" ht="12.95" customHeight="1">
      <c r="C860" s="23"/>
      <c r="E860" s="23"/>
      <c r="F860" s="23"/>
    </row>
    <row r="861" spans="3:6" ht="12.95" customHeight="1">
      <c r="C861" s="23"/>
      <c r="E861" s="23"/>
      <c r="F861" s="23"/>
    </row>
    <row r="862" spans="3:6" ht="12.95" customHeight="1">
      <c r="C862" s="23"/>
      <c r="E862" s="23"/>
      <c r="F862" s="23"/>
    </row>
    <row r="863" spans="3:6" ht="12.95" customHeight="1">
      <c r="C863" s="23"/>
      <c r="E863" s="23"/>
      <c r="F863" s="23"/>
    </row>
    <row r="864" spans="3:6" ht="12.95" customHeight="1">
      <c r="C864" s="23"/>
      <c r="E864" s="23"/>
      <c r="F864" s="23"/>
    </row>
    <row r="865" spans="3:6" ht="36.75" customHeight="1">
      <c r="C865" s="23"/>
      <c r="E865" s="23"/>
      <c r="F865" s="23"/>
    </row>
    <row r="866" spans="3:6" ht="12.95" customHeight="1">
      <c r="C866" s="23"/>
      <c r="E866" s="23"/>
      <c r="F866" s="23"/>
    </row>
    <row r="867" spans="3:6" ht="12.95" customHeight="1">
      <c r="C867" s="23"/>
      <c r="E867" s="23"/>
      <c r="F867" s="23"/>
    </row>
    <row r="868" spans="3:6" ht="12.95" customHeight="1">
      <c r="C868" s="23"/>
      <c r="E868" s="23"/>
      <c r="F868" s="23"/>
    </row>
    <row r="869" spans="3:6" ht="12.95" customHeight="1">
      <c r="C869" s="23"/>
      <c r="E869" s="23"/>
      <c r="F869" s="23"/>
    </row>
    <row r="870" spans="3:6" ht="12.95" customHeight="1">
      <c r="C870" s="23"/>
      <c r="E870" s="23"/>
      <c r="F870" s="23"/>
    </row>
    <row r="871" spans="3:6" ht="12.95" customHeight="1">
      <c r="C871" s="23"/>
      <c r="E871" s="23"/>
      <c r="F871" s="23"/>
    </row>
    <row r="872" spans="3:6" ht="12.95" customHeight="1">
      <c r="C872" s="23"/>
      <c r="E872" s="23"/>
      <c r="F872" s="23"/>
    </row>
    <row r="873" spans="3:6" ht="12.95" customHeight="1">
      <c r="C873" s="23"/>
      <c r="E873" s="23"/>
      <c r="F873" s="23"/>
    </row>
    <row r="874" spans="3:6" ht="12.95" customHeight="1">
      <c r="C874" s="23"/>
      <c r="E874" s="23"/>
      <c r="F874" s="23"/>
    </row>
    <row r="875" spans="3:6" ht="12.95" customHeight="1">
      <c r="C875" s="23"/>
      <c r="E875" s="23"/>
      <c r="F875" s="23"/>
    </row>
    <row r="876" spans="3:6">
      <c r="C876" s="23"/>
      <c r="E876" s="23"/>
      <c r="F876" s="23"/>
    </row>
    <row r="877" spans="3:6" ht="12.95" customHeight="1">
      <c r="C877" s="23"/>
      <c r="E877" s="23"/>
      <c r="F877" s="23"/>
    </row>
    <row r="878" spans="3:6" ht="48" customHeight="1">
      <c r="C878" s="23"/>
      <c r="E878" s="23"/>
      <c r="F878" s="23"/>
    </row>
    <row r="879" spans="3:6" ht="12.75" customHeight="1">
      <c r="C879" s="23"/>
      <c r="E879" s="23"/>
      <c r="F879" s="23"/>
    </row>
    <row r="880" spans="3:6" ht="12.75" customHeight="1">
      <c r="C880" s="23"/>
      <c r="E880" s="23"/>
      <c r="F880" s="23"/>
    </row>
    <row r="881" spans="3:6" ht="12.75" customHeight="1">
      <c r="C881" s="23"/>
      <c r="E881" s="23"/>
      <c r="F881" s="23"/>
    </row>
    <row r="882" spans="3:6" ht="12.75" customHeight="1">
      <c r="C882" s="23"/>
      <c r="E882" s="23"/>
      <c r="F882" s="23"/>
    </row>
    <row r="883" spans="3:6" ht="12.75" customHeight="1">
      <c r="C883" s="23"/>
      <c r="E883" s="23"/>
      <c r="F883" s="23"/>
    </row>
    <row r="884" spans="3:6" ht="12.75" customHeight="1">
      <c r="C884" s="23"/>
      <c r="E884" s="23"/>
      <c r="F884" s="23"/>
    </row>
    <row r="885" spans="3:6" ht="12.75" customHeight="1">
      <c r="C885" s="23"/>
      <c r="E885" s="23"/>
      <c r="F885" s="23"/>
    </row>
    <row r="886" spans="3:6" ht="12.75" customHeight="1">
      <c r="C886" s="23"/>
      <c r="E886" s="23"/>
      <c r="F886" s="23"/>
    </row>
    <row r="887" spans="3:6" ht="12.75" customHeight="1">
      <c r="C887" s="23"/>
      <c r="E887" s="23"/>
      <c r="F887" s="23"/>
    </row>
    <row r="888" spans="3:6" ht="12.75" customHeight="1">
      <c r="C888" s="23"/>
      <c r="E888" s="23"/>
      <c r="F888" s="23"/>
    </row>
    <row r="889" spans="3:6" ht="12.75" customHeight="1"/>
    <row r="890" spans="3:6" ht="12.75" customHeight="1"/>
    <row r="891" spans="3:6" ht="12.75" customHeight="1"/>
    <row r="893" spans="3:6" ht="12.95" customHeight="1"/>
    <row r="895" spans="3: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09" ht="12.95" customHeight="1"/>
    <row r="910" ht="12.95" customHeight="1"/>
    <row r="911" ht="12.95" customHeight="1"/>
    <row r="912" ht="12.95" customHeight="1"/>
    <row r="913" ht="12.95" customHeight="1"/>
    <row r="914" ht="12.95" customHeight="1"/>
    <row r="915" ht="12.95" customHeight="1"/>
    <row r="916" ht="12.95" customHeight="1"/>
    <row r="917" ht="12.95" customHeight="1"/>
    <row r="918" ht="12.95" customHeight="1"/>
    <row r="919" ht="12.95" customHeight="1"/>
    <row r="920" ht="12.95" customHeight="1"/>
    <row r="921" ht="12.95" customHeight="1"/>
    <row r="922" ht="12.95" customHeight="1"/>
    <row r="923" ht="12.95" customHeight="1"/>
    <row r="924" ht="12.95" customHeight="1"/>
    <row r="925" ht="12.95" customHeight="1"/>
    <row r="926" ht="12.95" customHeight="1"/>
    <row r="927" ht="12.95" customHeight="1"/>
    <row r="928" ht="12.95" customHeight="1"/>
    <row r="929" ht="12.95" customHeight="1"/>
    <row r="930" ht="12.95" customHeight="1"/>
    <row r="931" ht="12.95" customHeight="1"/>
    <row r="932" ht="12.95" customHeight="1"/>
    <row r="933" ht="12.95" customHeight="1"/>
    <row r="934" ht="12.95" customHeight="1"/>
    <row r="935"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46" ht="12.95" customHeight="1"/>
    <row r="947" ht="12.95" customHeight="1"/>
    <row r="948" ht="12.95" customHeight="1"/>
    <row r="949" ht="12.95" customHeight="1"/>
    <row r="950" ht="12.95" customHeight="1"/>
    <row r="952" ht="12.95" customHeight="1"/>
    <row r="954" ht="12.95" customHeight="1"/>
    <row r="955" ht="12.95" customHeight="1"/>
    <row r="956" ht="12.95" customHeight="1"/>
    <row r="958" ht="12.95" customHeight="1"/>
    <row r="959" ht="12.95" customHeight="1"/>
    <row r="960" ht="12.95" customHeight="1"/>
    <row r="961" ht="12.95" customHeight="1"/>
    <row r="962" ht="12.95" customHeight="1"/>
    <row r="963" ht="12.95" customHeight="1"/>
    <row r="964" ht="12.95" customHeight="1"/>
    <row r="966" ht="12.95" customHeight="1"/>
    <row r="968" ht="12.95" customHeight="1"/>
    <row r="969" ht="12.95" customHeight="1"/>
    <row r="970" ht="12.95" customHeight="1"/>
    <row r="972" ht="12.95" customHeight="1"/>
    <row r="974" ht="12.95" customHeight="1"/>
    <row r="975" ht="12.95" customHeight="1"/>
    <row r="976" ht="12.95" customHeight="1"/>
    <row r="978" ht="12.95" customHeight="1"/>
    <row r="979" ht="12.95" customHeight="1"/>
    <row r="980" ht="12.95" customHeight="1"/>
    <row r="981" ht="12.95" customHeight="1"/>
    <row r="982" ht="12.95" customHeight="1"/>
    <row r="983" ht="12.95" customHeight="1"/>
    <row r="984" ht="12.95" customHeight="1"/>
    <row r="985" ht="12.95" customHeight="1"/>
    <row r="986" ht="12.95" customHeight="1"/>
    <row r="987" ht="12.95" customHeight="1"/>
    <row r="992" ht="13.5" customHeight="1"/>
    <row r="998" ht="12.95" customHeight="1"/>
    <row r="999" ht="12.75" customHeight="1"/>
    <row r="1000" ht="12.95" customHeight="1"/>
    <row r="1001" ht="12.75" customHeight="1"/>
    <row r="1002" ht="12.95" customHeight="1"/>
    <row r="1003" ht="12.95" customHeight="1"/>
    <row r="1004" ht="12.95" customHeight="1"/>
    <row r="1005" ht="12.95" customHeight="1"/>
    <row r="1006" ht="12.95" customHeight="1"/>
    <row r="1007" ht="12.95" customHeight="1"/>
    <row r="1008" ht="12.95" customHeight="1"/>
    <row r="1009" ht="12.95" customHeight="1"/>
    <row r="1010" ht="12.95" customHeight="1"/>
    <row r="1011" ht="12.95" customHeight="1"/>
    <row r="1012" ht="12.95" customHeight="1"/>
    <row r="1013" ht="12.95" customHeight="1"/>
    <row r="1015" ht="12.75" customHeight="1"/>
    <row r="1017" ht="12.75" customHeight="1"/>
    <row r="1030" ht="12.95" customHeight="1"/>
    <row r="1035" ht="12.95" customHeight="1"/>
    <row r="1037" ht="12.95" customHeight="1"/>
    <row r="1039" ht="12.95" customHeight="1"/>
    <row r="1040" ht="12.95" customHeight="1"/>
    <row r="1041" ht="12.95" customHeight="1"/>
    <row r="1043" ht="12.95" customHeight="1"/>
    <row r="1044" ht="13.5" customHeight="1"/>
    <row r="1045" ht="12.95" customHeight="1"/>
    <row r="1046" ht="12.95" customHeight="1"/>
    <row r="1047" ht="12.95" customHeight="1"/>
    <row r="1048" ht="23.25" customHeight="1"/>
    <row r="1049" ht="12.95" customHeight="1"/>
    <row r="1050" ht="12.95" customHeight="1"/>
    <row r="1051" ht="12.95" customHeight="1"/>
    <row r="1053" ht="12.95" customHeight="1"/>
    <row r="1054" ht="11.25" customHeight="1"/>
    <row r="1055"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1" ht="12.95" customHeight="1"/>
    <row r="1072" ht="12.95" customHeight="1"/>
    <row r="1073"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87" ht="12.95" customHeight="1"/>
    <row r="1088" ht="12.95" customHeight="1"/>
    <row r="1089" ht="12.95" customHeight="1"/>
    <row r="1090"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1" ht="12.95" customHeight="1"/>
    <row r="1102" ht="12.95" customHeight="1"/>
    <row r="1103" ht="12.95" customHeight="1"/>
    <row r="1104" ht="12.95" customHeight="1"/>
    <row r="1105" ht="12.95" customHeight="1"/>
    <row r="1106" ht="12.95" customHeight="1"/>
    <row r="1107" ht="12.95" customHeight="1"/>
    <row r="1108" ht="12.95" customHeight="1"/>
    <row r="1109" ht="12.95" customHeight="1"/>
    <row r="1110" ht="12.95" customHeight="1"/>
    <row r="1111"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6" ht="12.95" customHeight="1"/>
    <row r="1127" ht="12.95" customHeight="1"/>
    <row r="1128" ht="12.95" customHeight="1"/>
    <row r="1133" ht="12.95" customHeight="1"/>
    <row r="1134" ht="12.95" customHeight="1"/>
    <row r="1135" ht="12.95" customHeight="1"/>
    <row r="1136" ht="12.95" customHeight="1"/>
    <row r="1137" ht="12.95" customHeight="1"/>
    <row r="1138" ht="12.95" customHeight="1"/>
    <row r="1139" ht="12.95" customHeight="1"/>
    <row r="1140" ht="12.95" customHeight="1"/>
    <row r="1141" ht="12.95" customHeight="1"/>
    <row r="1142" ht="12.95" customHeight="1"/>
    <row r="1144" ht="12.95" customHeight="1"/>
    <row r="1146" ht="12.95" customHeight="1"/>
    <row r="1147" ht="12.95" customHeight="1"/>
    <row r="1148" ht="12.95" customHeight="1"/>
    <row r="1150" ht="12.95" customHeight="1"/>
    <row r="1152" ht="12.95" customHeight="1"/>
    <row r="1154" ht="12.95" customHeight="1"/>
    <row r="1155" ht="12.95" customHeight="1"/>
    <row r="1156" ht="12.95" customHeight="1"/>
    <row r="1157" ht="12.95" customHeight="1"/>
    <row r="1158" ht="12.95" customHeight="1"/>
    <row r="1159" ht="12.95" customHeight="1"/>
    <row r="1160" ht="12.95" customHeight="1"/>
    <row r="1161" ht="12.95" customHeight="1"/>
    <row r="1162" ht="12.95" customHeight="1"/>
    <row r="1163" ht="12.95" customHeight="1"/>
    <row r="1164" ht="12.95" customHeight="1"/>
    <row r="1165" ht="12.95" customHeight="1"/>
    <row r="1166" ht="12.95" customHeight="1"/>
    <row r="1167" ht="12.95" customHeight="1"/>
    <row r="1169" ht="12.95" customHeight="1"/>
    <row r="1170" ht="12.95" customHeight="1"/>
    <row r="1171" ht="12.95" customHeight="1"/>
    <row r="1173" ht="12.95" customHeight="1"/>
    <row r="1175" ht="12.95" customHeight="1"/>
    <row r="1177" ht="12.95" customHeight="1"/>
    <row r="1179" ht="12.95" customHeight="1"/>
    <row r="1181" ht="12.95" customHeight="1"/>
    <row r="1183" ht="12.95" customHeight="1"/>
    <row r="1184" ht="12.95" customHeight="1"/>
    <row r="1185" ht="12.95" customHeight="1"/>
    <row r="1187" ht="12.95" customHeight="1"/>
    <row r="1189" ht="12.95" customHeight="1"/>
    <row r="1191" ht="12.95" customHeight="1"/>
    <row r="1192" ht="12.95" customHeight="1"/>
    <row r="1193" ht="12.95" customHeight="1"/>
    <row r="1195" ht="12.95" customHeight="1"/>
    <row r="1197" ht="12.95" customHeight="1"/>
    <row r="1199"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24.95" customHeight="1"/>
    <row r="1216" ht="12.95" customHeight="1"/>
    <row r="1218" ht="12.95" customHeight="1"/>
    <row r="1220" ht="12.95" customHeight="1"/>
    <row r="1222" ht="12.95" customHeight="1"/>
    <row r="1223" ht="12.95" customHeight="1"/>
    <row r="1224" ht="12.95" customHeight="1"/>
    <row r="1225" ht="12.95" customHeight="1"/>
    <row r="1226" ht="12.95" customHeight="1"/>
    <row r="1227" ht="12.95" customHeight="1"/>
    <row r="1228" ht="12.95" customHeight="1"/>
    <row r="1229" ht="12.95" customHeight="1"/>
    <row r="1230" ht="12.95" customHeight="1"/>
    <row r="1231" ht="12.95" customHeight="1"/>
    <row r="1232" ht="12.95" customHeight="1"/>
    <row r="1233" ht="12.95" customHeight="1"/>
    <row r="1234" ht="12.95" customHeight="1"/>
    <row r="1235" ht="12.95" customHeight="1"/>
    <row r="1236" ht="12.95" customHeight="1"/>
    <row r="1237" ht="12.95" customHeight="1"/>
    <row r="1238" ht="12.95" customHeight="1"/>
    <row r="1239" ht="12.95" customHeight="1"/>
    <row r="1240" ht="12.95" customHeight="1"/>
    <row r="1241" ht="12.95" customHeight="1"/>
    <row r="1242" ht="12.95" customHeight="1"/>
    <row r="1243" ht="12.95" customHeight="1"/>
    <row r="1244" ht="12.95" customHeight="1"/>
    <row r="1245" ht="12.95" customHeight="1"/>
    <row r="1246" ht="12.95" customHeight="1"/>
    <row r="1247" ht="12.95" customHeight="1"/>
    <row r="1248" ht="12.95" customHeight="1"/>
    <row r="1249" spans="1:6" ht="12.95" customHeight="1"/>
    <row r="1250" spans="1:6" ht="12.95" customHeight="1"/>
    <row r="1251" spans="1:6" ht="12.95" customHeight="1"/>
    <row r="1252" spans="1:6" ht="12.95" customHeight="1"/>
    <row r="1253" spans="1:6" ht="12.95" customHeight="1"/>
    <row r="1254" spans="1:6" ht="12.95" customHeight="1"/>
    <row r="1255" spans="1:6" ht="12.95" customHeight="1"/>
    <row r="1256" spans="1:6" ht="12.95" customHeight="1"/>
    <row r="1257" spans="1:6" ht="12.95" customHeight="1"/>
    <row r="1258" spans="1:6" ht="12.95" customHeight="1"/>
    <row r="1259" spans="1:6" ht="12.95" customHeight="1"/>
    <row r="1260" spans="1:6" ht="12.95" customHeight="1"/>
    <row r="1261" spans="1:6" ht="12.95" customHeight="1"/>
    <row r="1262" spans="1:6" ht="12.95" customHeight="1"/>
    <row r="1263" spans="1:6" ht="12.95" customHeight="1"/>
    <row r="1264" spans="1:6" s="32" customFormat="1">
      <c r="A1264" s="23"/>
      <c r="B1264" s="23"/>
      <c r="C1264" s="93"/>
      <c r="D1264" s="23"/>
      <c r="E1264" s="93"/>
      <c r="F1264" s="73"/>
    </row>
    <row r="1265" spans="1:6" s="32" customFormat="1">
      <c r="A1265" s="23"/>
      <c r="B1265" s="23"/>
      <c r="C1265" s="93"/>
      <c r="D1265" s="23"/>
      <c r="E1265" s="93"/>
      <c r="F1265" s="73"/>
    </row>
    <row r="1266" spans="1:6" s="32" customFormat="1">
      <c r="A1266" s="23"/>
      <c r="B1266" s="23"/>
      <c r="C1266" s="93"/>
      <c r="D1266" s="23"/>
      <c r="E1266" s="93"/>
      <c r="F1266" s="73"/>
    </row>
    <row r="1267" spans="1:6" s="32" customFormat="1">
      <c r="A1267" s="23"/>
      <c r="B1267" s="23"/>
      <c r="C1267" s="93"/>
      <c r="D1267" s="23"/>
      <c r="E1267" s="93"/>
      <c r="F1267" s="73"/>
    </row>
    <row r="1268" spans="1:6" s="32" customFormat="1">
      <c r="A1268" s="23"/>
      <c r="B1268" s="23"/>
      <c r="C1268" s="93"/>
      <c r="D1268" s="23"/>
      <c r="E1268" s="93"/>
      <c r="F1268" s="73"/>
    </row>
    <row r="1269" spans="1:6" s="32" customFormat="1">
      <c r="A1269" s="23"/>
      <c r="B1269" s="23"/>
      <c r="C1269" s="93"/>
      <c r="D1269" s="23"/>
      <c r="E1269" s="93"/>
      <c r="F1269" s="73"/>
    </row>
    <row r="1270" spans="1:6" s="32" customFormat="1">
      <c r="A1270" s="23"/>
      <c r="B1270" s="23"/>
      <c r="C1270" s="93"/>
      <c r="D1270" s="23"/>
      <c r="E1270" s="93"/>
      <c r="F1270" s="73"/>
    </row>
    <row r="1271" spans="1:6" s="32" customFormat="1">
      <c r="A1271" s="23"/>
      <c r="B1271" s="23"/>
      <c r="C1271" s="93"/>
      <c r="D1271" s="23"/>
      <c r="E1271" s="93"/>
      <c r="F1271" s="73"/>
    </row>
    <row r="1272" spans="1:6" ht="80.25" customHeight="1"/>
    <row r="1273" spans="1:6" s="32" customFormat="1">
      <c r="A1273" s="23"/>
      <c r="B1273" s="23"/>
      <c r="C1273" s="93"/>
      <c r="D1273" s="23"/>
      <c r="E1273" s="93"/>
      <c r="F1273" s="73"/>
    </row>
    <row r="1274" spans="1:6" s="32" customFormat="1">
      <c r="A1274" s="23"/>
      <c r="B1274" s="23"/>
      <c r="C1274" s="93"/>
      <c r="D1274" s="23"/>
      <c r="E1274" s="93"/>
      <c r="F1274" s="73"/>
    </row>
    <row r="1275" spans="1:6" s="32" customFormat="1">
      <c r="A1275" s="23"/>
      <c r="B1275" s="23"/>
      <c r="C1275" s="93"/>
      <c r="D1275" s="23"/>
      <c r="E1275" s="93"/>
      <c r="F1275" s="73"/>
    </row>
    <row r="1276" spans="1:6" s="32" customFormat="1">
      <c r="A1276" s="23"/>
      <c r="B1276" s="23"/>
      <c r="C1276" s="93"/>
      <c r="D1276" s="23"/>
      <c r="E1276" s="93"/>
      <c r="F1276" s="73"/>
    </row>
    <row r="1277" spans="1:6" s="32" customFormat="1">
      <c r="A1277" s="23"/>
      <c r="B1277" s="23"/>
      <c r="C1277" s="93"/>
      <c r="D1277" s="23"/>
      <c r="E1277" s="93"/>
      <c r="F1277" s="73"/>
    </row>
    <row r="1278" spans="1:6" s="32" customFormat="1">
      <c r="A1278" s="23"/>
      <c r="B1278" s="23"/>
      <c r="C1278" s="93"/>
      <c r="D1278" s="23"/>
      <c r="E1278" s="93"/>
      <c r="F1278" s="73"/>
    </row>
    <row r="1279" spans="1:6" s="32" customFormat="1">
      <c r="A1279" s="23"/>
      <c r="B1279" s="23"/>
      <c r="C1279" s="93"/>
      <c r="D1279" s="23"/>
      <c r="E1279" s="93"/>
      <c r="F1279" s="73"/>
    </row>
    <row r="1280" spans="1:6" s="32" customFormat="1">
      <c r="A1280" s="23"/>
      <c r="B1280" s="23"/>
      <c r="C1280" s="93"/>
      <c r="D1280" s="23"/>
      <c r="E1280" s="93"/>
      <c r="F1280" s="73"/>
    </row>
    <row r="1281" spans="1:6" s="32" customFormat="1">
      <c r="A1281" s="23"/>
      <c r="B1281" s="23"/>
      <c r="C1281" s="93"/>
      <c r="D1281" s="23"/>
      <c r="E1281" s="93"/>
      <c r="F1281" s="73"/>
    </row>
    <row r="1282" spans="1:6" s="32" customFormat="1">
      <c r="A1282" s="23"/>
      <c r="B1282" s="23"/>
      <c r="C1282" s="93"/>
      <c r="D1282" s="23"/>
      <c r="E1282" s="93"/>
      <c r="F1282" s="73"/>
    </row>
    <row r="1283" spans="1:6" s="32" customFormat="1">
      <c r="A1283" s="23"/>
      <c r="B1283" s="23"/>
      <c r="C1283" s="93"/>
      <c r="D1283" s="23"/>
      <c r="E1283" s="93"/>
      <c r="F1283" s="73"/>
    </row>
    <row r="1284" spans="1:6" s="32" customFormat="1">
      <c r="A1284" s="23"/>
      <c r="B1284" s="23"/>
      <c r="C1284" s="93"/>
      <c r="D1284" s="23"/>
      <c r="E1284" s="93"/>
      <c r="F1284" s="73"/>
    </row>
    <row r="1285" spans="1:6" s="32" customFormat="1">
      <c r="A1285" s="23"/>
      <c r="B1285" s="23"/>
      <c r="C1285" s="93"/>
      <c r="D1285" s="23"/>
      <c r="E1285" s="93"/>
      <c r="F1285" s="73"/>
    </row>
    <row r="1286" spans="1:6" s="32" customFormat="1">
      <c r="A1286" s="23"/>
      <c r="B1286" s="23"/>
      <c r="C1286" s="93"/>
      <c r="D1286" s="23"/>
      <c r="E1286" s="93"/>
      <c r="F1286" s="73"/>
    </row>
    <row r="1287" spans="1:6" s="32" customFormat="1">
      <c r="A1287" s="23"/>
      <c r="B1287" s="23"/>
      <c r="C1287" s="93"/>
      <c r="D1287" s="23"/>
      <c r="E1287" s="93"/>
      <c r="F1287" s="73"/>
    </row>
    <row r="1288" spans="1:6" s="32" customFormat="1">
      <c r="A1288" s="23"/>
      <c r="B1288" s="23"/>
      <c r="C1288" s="93"/>
      <c r="D1288" s="23"/>
      <c r="E1288" s="93"/>
      <c r="F1288" s="73"/>
    </row>
    <row r="1289" spans="1:6" s="32" customFormat="1">
      <c r="A1289" s="23"/>
      <c r="B1289" s="23"/>
      <c r="C1289" s="93"/>
      <c r="D1289" s="23"/>
      <c r="E1289" s="93"/>
      <c r="F1289" s="73"/>
    </row>
    <row r="1290" spans="1:6" s="32" customFormat="1" ht="39.950000000000003" customHeight="1">
      <c r="A1290" s="23"/>
      <c r="B1290" s="23"/>
      <c r="C1290" s="93"/>
      <c r="D1290" s="23"/>
      <c r="E1290" s="93"/>
      <c r="F1290" s="73"/>
    </row>
    <row r="1291" spans="1:6" s="32" customFormat="1">
      <c r="A1291" s="23"/>
      <c r="B1291" s="23"/>
      <c r="C1291" s="93"/>
      <c r="D1291" s="23"/>
      <c r="E1291" s="93"/>
      <c r="F1291" s="73"/>
    </row>
    <row r="1292" spans="1:6" s="32" customFormat="1">
      <c r="A1292" s="23"/>
      <c r="B1292" s="23"/>
      <c r="C1292" s="93"/>
      <c r="D1292" s="23"/>
      <c r="E1292" s="93"/>
      <c r="F1292" s="73"/>
    </row>
    <row r="1293" spans="1:6" s="32" customFormat="1">
      <c r="A1293" s="23"/>
      <c r="B1293" s="23"/>
      <c r="C1293" s="93"/>
      <c r="D1293" s="23"/>
      <c r="E1293" s="93"/>
      <c r="F1293" s="73"/>
    </row>
    <row r="1294" spans="1:6" ht="107.25" customHeight="1"/>
    <row r="1295" spans="1:6" s="67" customFormat="1">
      <c r="A1295" s="23"/>
      <c r="B1295" s="23"/>
      <c r="C1295" s="93"/>
      <c r="D1295" s="23"/>
      <c r="E1295" s="93"/>
      <c r="F1295" s="73"/>
    </row>
    <row r="1296" spans="1:6" s="67" customFormat="1">
      <c r="A1296" s="23"/>
      <c r="B1296" s="23"/>
      <c r="C1296" s="93"/>
      <c r="D1296" s="23"/>
      <c r="E1296" s="93"/>
      <c r="F1296" s="73"/>
    </row>
    <row r="1297" spans="1:6" s="67" customFormat="1">
      <c r="A1297" s="23"/>
      <c r="B1297" s="23"/>
      <c r="C1297" s="93"/>
      <c r="D1297" s="23"/>
      <c r="E1297" s="93"/>
      <c r="F1297" s="73"/>
    </row>
    <row r="1312" spans="1:6" s="32" customFormat="1">
      <c r="A1312" s="23"/>
      <c r="B1312" s="23"/>
      <c r="C1312" s="93"/>
      <c r="D1312" s="23"/>
      <c r="E1312" s="93"/>
      <c r="F1312" s="73"/>
    </row>
    <row r="1313" spans="1:6" s="32" customFormat="1" ht="74.25" customHeight="1">
      <c r="A1313" s="23"/>
      <c r="B1313" s="23"/>
      <c r="C1313" s="93"/>
      <c r="D1313" s="23"/>
      <c r="E1313" s="93"/>
      <c r="F1313" s="73"/>
    </row>
    <row r="1314" spans="1:6" s="32" customFormat="1">
      <c r="A1314" s="23"/>
      <c r="B1314" s="23"/>
      <c r="C1314" s="93"/>
      <c r="D1314" s="23"/>
      <c r="E1314" s="93"/>
      <c r="F1314" s="73"/>
    </row>
    <row r="1318" spans="1:6" ht="12" customHeight="1"/>
    <row r="1319" spans="1:6" ht="15" customHeight="1"/>
    <row r="1320" spans="1:6" s="32" customFormat="1">
      <c r="A1320" s="23"/>
      <c r="B1320" s="23"/>
      <c r="C1320" s="93"/>
      <c r="D1320" s="23"/>
      <c r="E1320" s="93"/>
      <c r="F1320" s="73"/>
    </row>
    <row r="1321" spans="1:6" s="32" customFormat="1">
      <c r="A1321" s="23"/>
      <c r="B1321" s="23"/>
      <c r="C1321" s="93"/>
      <c r="D1321" s="23"/>
      <c r="E1321" s="93"/>
      <c r="F1321" s="73"/>
    </row>
    <row r="1322" spans="1:6" s="32" customFormat="1">
      <c r="A1322" s="23"/>
      <c r="B1322" s="23"/>
      <c r="C1322" s="93"/>
      <c r="D1322" s="23"/>
      <c r="E1322" s="93"/>
      <c r="F1322" s="73"/>
    </row>
    <row r="1323" spans="1:6" s="32" customFormat="1">
      <c r="A1323" s="23"/>
      <c r="B1323" s="23"/>
      <c r="C1323" s="93"/>
      <c r="D1323" s="23"/>
      <c r="E1323" s="93"/>
      <c r="F1323" s="73"/>
    </row>
    <row r="1324" spans="1:6" s="32" customFormat="1">
      <c r="A1324" s="23"/>
      <c r="B1324" s="23"/>
      <c r="C1324" s="93"/>
      <c r="D1324" s="23"/>
      <c r="E1324" s="93"/>
      <c r="F1324" s="73"/>
    </row>
    <row r="1325" spans="1:6" s="32" customFormat="1">
      <c r="A1325" s="23"/>
      <c r="B1325" s="23"/>
      <c r="C1325" s="93"/>
      <c r="D1325" s="23"/>
      <c r="E1325" s="93"/>
      <c r="F1325" s="73"/>
    </row>
    <row r="1326" spans="1:6" s="32" customFormat="1">
      <c r="A1326" s="23"/>
      <c r="B1326" s="23"/>
      <c r="C1326" s="93"/>
      <c r="D1326" s="23"/>
      <c r="E1326" s="93"/>
      <c r="F1326" s="73"/>
    </row>
    <row r="1327" spans="1:6" s="32" customFormat="1" ht="189.75" customHeight="1">
      <c r="A1327" s="23"/>
      <c r="B1327" s="23"/>
      <c r="C1327" s="93"/>
      <c r="D1327" s="23"/>
      <c r="E1327" s="93"/>
      <c r="F1327" s="73"/>
    </row>
    <row r="1328" spans="1:6" s="32" customFormat="1">
      <c r="A1328" s="23"/>
      <c r="B1328" s="23"/>
      <c r="C1328" s="93"/>
      <c r="D1328" s="23"/>
      <c r="E1328" s="93"/>
      <c r="F1328" s="73"/>
    </row>
    <row r="1329" spans="1:6" s="32" customFormat="1" ht="14.25" customHeight="1">
      <c r="A1329" s="23"/>
      <c r="B1329" s="23"/>
      <c r="C1329" s="93"/>
      <c r="D1329" s="23"/>
      <c r="E1329" s="93"/>
      <c r="F1329" s="73"/>
    </row>
    <row r="1330" spans="1:6" s="32" customFormat="1">
      <c r="A1330" s="23"/>
      <c r="B1330" s="23"/>
      <c r="C1330" s="93"/>
      <c r="D1330" s="23"/>
      <c r="E1330" s="93"/>
      <c r="F1330" s="73"/>
    </row>
    <row r="1331" spans="1:6" s="32" customFormat="1">
      <c r="A1331" s="23"/>
      <c r="B1331" s="23"/>
      <c r="C1331" s="93"/>
      <c r="D1331" s="23"/>
      <c r="E1331" s="93"/>
      <c r="F1331" s="73"/>
    </row>
    <row r="1332" spans="1:6" s="32" customFormat="1">
      <c r="A1332" s="23"/>
      <c r="B1332" s="23"/>
      <c r="C1332" s="93"/>
      <c r="D1332" s="23"/>
      <c r="E1332" s="93"/>
      <c r="F1332" s="73"/>
    </row>
    <row r="1333" spans="1:6" s="32" customFormat="1">
      <c r="A1333" s="23"/>
      <c r="B1333" s="23"/>
      <c r="C1333" s="93"/>
      <c r="D1333" s="23"/>
      <c r="E1333" s="93"/>
      <c r="F1333" s="73"/>
    </row>
    <row r="1334" spans="1:6" s="32" customFormat="1">
      <c r="A1334" s="23"/>
      <c r="B1334" s="23"/>
      <c r="C1334" s="93"/>
      <c r="D1334" s="23"/>
      <c r="E1334" s="93"/>
      <c r="F1334" s="73"/>
    </row>
    <row r="1335" spans="1:6" s="32" customFormat="1">
      <c r="A1335" s="23"/>
      <c r="B1335" s="23"/>
      <c r="C1335" s="93"/>
      <c r="D1335" s="23"/>
      <c r="E1335" s="93"/>
      <c r="F1335" s="73"/>
    </row>
    <row r="1336" spans="1:6" s="32" customFormat="1">
      <c r="A1336" s="23"/>
      <c r="B1336" s="23"/>
      <c r="C1336" s="93"/>
      <c r="D1336" s="23"/>
      <c r="E1336" s="93"/>
      <c r="F1336" s="73"/>
    </row>
    <row r="1337" spans="1:6" s="32" customFormat="1">
      <c r="A1337" s="23"/>
      <c r="B1337" s="23"/>
      <c r="C1337" s="93"/>
      <c r="D1337" s="23"/>
      <c r="E1337" s="93"/>
      <c r="F1337" s="73"/>
    </row>
    <row r="1338" spans="1:6" s="32" customFormat="1">
      <c r="A1338" s="23"/>
      <c r="B1338" s="23"/>
      <c r="C1338" s="93"/>
      <c r="D1338" s="23"/>
      <c r="E1338" s="93"/>
      <c r="F1338" s="73"/>
    </row>
    <row r="1339" spans="1:6" s="32" customFormat="1">
      <c r="A1339" s="23"/>
      <c r="B1339" s="23"/>
      <c r="C1339" s="93"/>
      <c r="D1339" s="23"/>
      <c r="E1339" s="93"/>
      <c r="F1339" s="73"/>
    </row>
    <row r="1340" spans="1:6" s="32" customFormat="1" ht="12" customHeight="1">
      <c r="A1340" s="23"/>
      <c r="B1340" s="23"/>
      <c r="C1340" s="93"/>
      <c r="D1340" s="23"/>
      <c r="E1340" s="93"/>
      <c r="F1340" s="73"/>
    </row>
    <row r="1341" spans="1:6" s="32" customFormat="1" ht="12" customHeight="1">
      <c r="A1341" s="23"/>
      <c r="B1341" s="23"/>
      <c r="C1341" s="93"/>
      <c r="D1341" s="23"/>
      <c r="E1341" s="93"/>
      <c r="F1341" s="73"/>
    </row>
    <row r="1342" spans="1:6" s="32" customFormat="1">
      <c r="A1342" s="23"/>
      <c r="B1342" s="23"/>
      <c r="C1342" s="93"/>
      <c r="D1342" s="23"/>
      <c r="E1342" s="93"/>
      <c r="F1342" s="73"/>
    </row>
    <row r="1343" spans="1:6" ht="12.95" customHeight="1"/>
    <row r="1344" spans="1:6" ht="12.95" customHeight="1"/>
    <row r="1345" ht="12.95" customHeight="1"/>
    <row r="1346" ht="12.95" customHeight="1"/>
    <row r="1347" ht="12.95" customHeight="1"/>
    <row r="1348" ht="12.95" customHeight="1"/>
    <row r="1349" ht="12.95" customHeight="1"/>
    <row r="1350" ht="12.95" customHeight="1"/>
    <row r="1351" ht="12.95" customHeight="1"/>
    <row r="1352" ht="12.95" customHeight="1"/>
    <row r="1354" ht="12.95" customHeight="1"/>
    <row r="1355" ht="12.95" customHeight="1"/>
    <row r="1356" ht="12.95" customHeight="1"/>
    <row r="1357" ht="12.95" customHeight="1"/>
    <row r="1358" ht="12.95" customHeight="1"/>
    <row r="1359" ht="12.95" customHeight="1"/>
    <row r="1360" ht="12.95" customHeight="1"/>
    <row r="1362" ht="12.95" customHeight="1"/>
    <row r="1364" ht="12.95" customHeight="1"/>
    <row r="1366" ht="12.95" customHeight="1"/>
    <row r="1368" ht="12.95" customHeight="1"/>
    <row r="1370" ht="12.95" customHeight="1"/>
    <row r="1372" ht="12.95" customHeight="1"/>
    <row r="1373" ht="12.95" customHeight="1"/>
    <row r="1374" ht="12.95" customHeight="1"/>
    <row r="1375" ht="24.95" customHeight="1"/>
    <row r="1376" ht="12.95" customHeight="1"/>
    <row r="1378" ht="12.95" customHeight="1"/>
    <row r="1379" ht="12.95" customHeight="1"/>
    <row r="1380" ht="12.95" customHeight="1"/>
    <row r="1382" ht="12.95" customHeight="1"/>
    <row r="1383" ht="12.95" customHeight="1"/>
    <row r="1384" ht="12.95" customHeight="1"/>
    <row r="1385" ht="12.95" customHeight="1"/>
    <row r="1386" ht="12.95" customHeight="1"/>
    <row r="1387" ht="12.95" customHeight="1"/>
    <row r="1388" ht="12.95" customHeight="1"/>
    <row r="1389" ht="12.95" customHeight="1"/>
    <row r="1390" ht="12.95" customHeight="1"/>
    <row r="1391" ht="12.95" customHeight="1"/>
    <row r="1392" ht="12.95" customHeight="1"/>
    <row r="1393" ht="12.95" customHeight="1"/>
    <row r="1394" ht="12.95" customHeight="1"/>
    <row r="1395" ht="12.95" customHeight="1"/>
    <row r="1396" ht="12.95" customHeight="1"/>
    <row r="1397" ht="12.95" customHeight="1"/>
    <row r="1398" ht="12.95" customHeight="1"/>
    <row r="1399" ht="21.75" customHeight="1"/>
    <row r="1400" ht="12.95" customHeight="1"/>
    <row r="1401" ht="12" customHeight="1"/>
    <row r="1402" ht="12.95" customHeight="1"/>
    <row r="1404" ht="12.95" customHeight="1"/>
    <row r="1406" ht="12.95" customHeight="1"/>
    <row r="1408" ht="11.25" customHeight="1"/>
    <row r="1410" ht="12.95" customHeight="1"/>
    <row r="1411" ht="12" customHeight="1"/>
    <row r="1412" ht="12.95" customHeight="1"/>
    <row r="1413" ht="12.95" customHeight="1"/>
    <row r="1414" ht="12.95" customHeight="1"/>
    <row r="1417" ht="12.95" customHeight="1"/>
    <row r="1418" ht="12.95" customHeight="1"/>
    <row r="1419" ht="12.95" customHeight="1"/>
    <row r="1420" ht="12.95" customHeight="1"/>
    <row r="1422" ht="12.95" customHeight="1"/>
    <row r="1424" ht="12.95" customHeight="1"/>
    <row r="1425" ht="12.95" customHeight="1"/>
    <row r="1426" ht="12.95" customHeight="1"/>
    <row r="1427" ht="12.95" customHeight="1"/>
    <row r="1428" ht="12.95" customHeight="1"/>
    <row r="1429" ht="12.95" customHeight="1"/>
    <row r="1430" ht="12.95" customHeight="1"/>
    <row r="1431" ht="12.95" customHeight="1"/>
    <row r="1432" ht="12.95" customHeight="1"/>
    <row r="1433" ht="12.95" customHeight="1"/>
    <row r="1434" ht="12.95" customHeight="1"/>
    <row r="1435" ht="12.95" customHeight="1"/>
    <row r="1436" ht="12.95" customHeight="1"/>
    <row r="1437" ht="12.95" customHeight="1"/>
    <row r="1438" ht="12.95" customHeight="1"/>
    <row r="1439" ht="12.95" customHeight="1"/>
    <row r="1440" ht="12.95" customHeight="1"/>
    <row r="1441" ht="12.95" customHeight="1"/>
    <row r="1442" ht="12.95" customHeight="1"/>
    <row r="1443" ht="12.95" customHeight="1"/>
    <row r="1444" ht="12.95" customHeight="1"/>
    <row r="1445" ht="12.95" customHeight="1"/>
    <row r="1446" ht="12.95" customHeight="1"/>
    <row r="1447" ht="12.95" customHeight="1"/>
    <row r="1448" ht="12.95" customHeight="1"/>
    <row r="1449" ht="12.95" customHeight="1"/>
    <row r="1450" ht="12.95" customHeight="1"/>
    <row r="1452" ht="12.95" customHeight="1"/>
    <row r="1453" ht="10.5" customHeight="1"/>
    <row r="1454" ht="10.5" customHeight="1"/>
    <row r="1455" ht="12.95" customHeight="1"/>
    <row r="1456" ht="12.95" customHeight="1"/>
    <row r="1457" ht="12.95" customHeight="1"/>
    <row r="1458" ht="12.95" customHeight="1"/>
    <row r="1459" ht="12.95" customHeight="1"/>
    <row r="1460" ht="12.95" customHeight="1"/>
    <row r="1461" ht="12.95" customHeight="1"/>
    <row r="1462" ht="12.95" customHeight="1"/>
    <row r="1463" ht="12.95" customHeight="1"/>
    <row r="1464" ht="12.95" customHeight="1"/>
    <row r="1465" ht="12.95" customHeight="1"/>
    <row r="1466" ht="12.95" customHeight="1"/>
    <row r="1467" ht="12.95" customHeight="1"/>
    <row r="1468" ht="12.95" customHeight="1"/>
    <row r="1469" ht="12.95" customHeight="1"/>
    <row r="1470" ht="12.95" customHeight="1"/>
    <row r="1471" ht="12.95" customHeight="1"/>
    <row r="1472" ht="12.95" customHeight="1"/>
    <row r="1473" ht="12.95" customHeight="1"/>
    <row r="1474" ht="12.95" customHeight="1"/>
    <row r="1475" ht="12.95" customHeight="1"/>
    <row r="1476" ht="12.95" customHeight="1"/>
    <row r="1477" ht="12.95" customHeight="1"/>
    <row r="1478" ht="12.95" customHeight="1"/>
    <row r="1479" ht="12.95" customHeight="1"/>
    <row r="1480" ht="12.95" customHeight="1"/>
    <row r="1481" ht="12.95" customHeight="1"/>
    <row r="1482" ht="12.95" customHeight="1"/>
    <row r="1483" ht="12.95" customHeight="1"/>
    <row r="1484" ht="12.95" customHeight="1"/>
    <row r="1485" ht="12.95" customHeight="1"/>
    <row r="1486" ht="12.95" customHeight="1"/>
    <row r="1487" ht="12.95" customHeight="1"/>
    <row r="1488" ht="12.95" customHeight="1"/>
    <row r="1489" ht="12.95" customHeight="1"/>
    <row r="1490" ht="12.95" customHeight="1"/>
    <row r="1491" ht="12.95" customHeight="1"/>
    <row r="1492" ht="12.95" customHeight="1"/>
    <row r="1493" ht="12.95" customHeight="1"/>
    <row r="1494" ht="12.95" customHeight="1"/>
    <row r="1495" ht="12.95" customHeight="1"/>
    <row r="1496" ht="12.95" customHeight="1"/>
    <row r="1497" ht="12.95" customHeight="1"/>
    <row r="1498" ht="12.95" customHeight="1"/>
    <row r="1499" ht="12.95" customHeight="1"/>
    <row r="1500" ht="12.95" customHeight="1"/>
    <row r="1501" ht="12.95" customHeight="1"/>
    <row r="1502" ht="12.95" customHeight="1"/>
    <row r="1503" ht="12.95" customHeight="1"/>
    <row r="1504" ht="12.95" customHeight="1"/>
    <row r="1506" ht="12.95" customHeight="1"/>
    <row r="1507" ht="11.25" customHeight="1"/>
    <row r="1508" ht="12.95" customHeight="1"/>
    <row r="1512" ht="12.95" customHeight="1"/>
    <row r="1513" ht="10.5" customHeight="1"/>
    <row r="1514" ht="12.95" customHeight="1"/>
    <row r="1515" ht="12.95" customHeight="1"/>
    <row r="1516" ht="12.95" customHeight="1"/>
    <row r="1518" ht="12.95" customHeight="1"/>
    <row r="1520" ht="12.95" customHeight="1"/>
    <row r="1521" ht="12" customHeight="1"/>
    <row r="1522" ht="12.95" customHeight="1"/>
    <row r="1524" ht="12.95" customHeight="1"/>
    <row r="1525" ht="12.95" customHeight="1"/>
    <row r="1526" ht="12.95" customHeight="1"/>
    <row r="1528" ht="12.95" customHeight="1"/>
    <row r="1529" ht="12.95" customHeight="1"/>
    <row r="1530" ht="12.95" customHeight="1"/>
    <row r="1531" ht="12.95" customHeight="1"/>
    <row r="1532" ht="12.95" customHeight="1"/>
    <row r="1533" ht="12.95" customHeight="1"/>
    <row r="1534" ht="12.95" customHeight="1"/>
    <row r="1535" ht="12.95" customHeight="1"/>
    <row r="1536" ht="12.95" customHeight="1"/>
    <row r="1537" ht="12.95" customHeight="1"/>
    <row r="1538" ht="12.95" customHeight="1"/>
    <row r="1539" ht="12.95" customHeight="1"/>
    <row r="1540" ht="12.95" customHeight="1"/>
    <row r="1541" ht="12.95" customHeight="1"/>
    <row r="1542" ht="12.95" customHeight="1"/>
    <row r="1543" ht="12.95" customHeight="1"/>
    <row r="1544" ht="12.95" customHeight="1"/>
    <row r="1545" ht="12.95" customHeight="1"/>
    <row r="1546" ht="12.95" customHeight="1"/>
    <row r="1547" ht="12.95" customHeight="1"/>
    <row r="1548" ht="12.95" customHeight="1"/>
    <row r="1549" ht="12.95" customHeight="1"/>
    <row r="1550" ht="12.95" customHeight="1"/>
    <row r="1551" ht="12.95" customHeight="1"/>
    <row r="1552" ht="12.95" customHeight="1"/>
    <row r="1553" ht="12.95" customHeight="1"/>
    <row r="1554" ht="12.95" customHeight="1"/>
    <row r="1555" ht="12.95" customHeight="1"/>
    <row r="1556" ht="12.95" customHeight="1"/>
    <row r="1557" ht="12.95" customHeight="1"/>
    <row r="1558" ht="12.95" customHeight="1"/>
    <row r="1559" ht="12.95" customHeight="1"/>
    <row r="1560" ht="12.95" customHeight="1"/>
    <row r="1561" ht="12.95" customHeight="1"/>
    <row r="1562" ht="12.95" customHeight="1"/>
    <row r="1563" ht="12.95" customHeight="1"/>
    <row r="1564" ht="12.95" customHeight="1"/>
    <row r="1565" ht="12.95" customHeight="1"/>
    <row r="1566" ht="12.95" customHeight="1"/>
    <row r="1567" ht="12.95" customHeight="1"/>
    <row r="1568" ht="12.95" customHeight="1"/>
    <row r="1569" ht="12.95" customHeight="1"/>
    <row r="1570" ht="12.95" customHeight="1"/>
    <row r="1571" ht="12.95" customHeight="1"/>
    <row r="1572" ht="12.95" customHeight="1"/>
    <row r="1573" ht="12.95" customHeight="1"/>
    <row r="1574" ht="12.95" customHeight="1"/>
    <row r="1575" ht="12.95" customHeight="1"/>
    <row r="1576" ht="12.95" customHeight="1"/>
    <row r="1577" ht="12.95" customHeight="1"/>
    <row r="1578" ht="12.95" customHeight="1"/>
    <row r="1579" ht="12.95" customHeight="1"/>
    <row r="1580" ht="12.95" customHeight="1"/>
    <row r="1581" ht="12.95" customHeight="1"/>
    <row r="1582" ht="12.95" customHeight="1"/>
    <row r="1583" ht="12.95" customHeight="1"/>
    <row r="1584" ht="12.95" customHeight="1"/>
    <row r="1585" ht="12.95" customHeight="1"/>
    <row r="1586" ht="12.95" customHeight="1"/>
    <row r="1587" ht="12.95" customHeight="1"/>
    <row r="1588" ht="12.95" customHeight="1"/>
    <row r="1589" ht="12.95" customHeight="1"/>
    <row r="1590" ht="12.95" customHeight="1"/>
    <row r="1591" ht="12.95" customHeight="1"/>
    <row r="1592" ht="12.95" customHeight="1"/>
    <row r="1593" ht="12.95" customHeight="1"/>
    <row r="1594" ht="12.95" customHeight="1"/>
    <row r="1595" ht="12.95" customHeight="1"/>
    <row r="1596" ht="12.95" customHeight="1"/>
    <row r="1597" ht="12.95" customHeight="1"/>
    <row r="1598" ht="12.95" customHeight="1"/>
    <row r="1599" ht="12.95" customHeight="1"/>
    <row r="1600" ht="12.95" customHeight="1"/>
    <row r="1601" ht="12.95" customHeight="1"/>
    <row r="1602" ht="12.95" customHeight="1"/>
    <row r="1603" ht="12.95" customHeight="1"/>
    <row r="1604" ht="12.95" customHeight="1"/>
    <row r="1605" ht="12.95" customHeight="1"/>
    <row r="1606" ht="12.95" customHeight="1"/>
    <row r="1607" ht="12.95" customHeight="1"/>
    <row r="1608" ht="12.95" customHeight="1"/>
    <row r="1609" ht="12.95" customHeight="1"/>
    <row r="1610" ht="12.95" customHeight="1"/>
    <row r="1612" ht="12.95" customHeight="1"/>
    <row r="1614" ht="12.95" customHeight="1"/>
    <row r="1616" ht="12.95" customHeight="1"/>
    <row r="1617" ht="12.95" customHeight="1"/>
    <row r="1618" ht="12.95" customHeight="1"/>
    <row r="1619" ht="12.95" customHeight="1"/>
    <row r="1620" ht="12.95" customHeight="1"/>
    <row r="1621" ht="12.95" customHeight="1"/>
    <row r="1622" ht="12.95" customHeight="1"/>
    <row r="1623" ht="12.95" customHeight="1"/>
    <row r="1624" ht="12.95" customHeight="1"/>
    <row r="1625" ht="12.95" customHeight="1"/>
    <row r="1626" ht="12.95" customHeight="1"/>
    <row r="1627" ht="12.95" customHeight="1"/>
    <row r="1628" ht="12.95" customHeight="1"/>
    <row r="1629" ht="12.95" customHeight="1"/>
    <row r="1630" ht="12.95" customHeight="1"/>
    <row r="1631" ht="12.95" customHeight="1"/>
    <row r="1632" ht="12.95" customHeight="1"/>
    <row r="1633" ht="12.95" customHeight="1"/>
    <row r="1634" ht="12.95" customHeight="1"/>
    <row r="1635" ht="12.95" customHeight="1"/>
    <row r="1636" ht="12.95" customHeight="1"/>
    <row r="1637" ht="12.95" customHeight="1"/>
    <row r="1638" ht="12.95" customHeight="1"/>
    <row r="1639" ht="12.95" customHeight="1"/>
    <row r="1640" ht="12.95" customHeight="1"/>
    <row r="1641" ht="12.95" customHeight="1"/>
    <row r="1642" ht="12.95" customHeight="1"/>
    <row r="1643" ht="12.95" customHeight="1"/>
    <row r="1644" ht="12.95" customHeight="1"/>
    <row r="1645" ht="12.95" customHeight="1"/>
    <row r="1646" ht="12.95" customHeight="1"/>
    <row r="1647" ht="12.95" customHeight="1"/>
    <row r="1648" ht="12.95" customHeight="1"/>
    <row r="1649" ht="12.95" customHeight="1"/>
    <row r="1650" ht="12.95" customHeight="1"/>
    <row r="1651" ht="12.95" customHeight="1"/>
    <row r="1652" ht="12.95" customHeight="1"/>
    <row r="1653" ht="12.95" customHeight="1"/>
    <row r="1654" ht="12.95" customHeight="1"/>
    <row r="1655" ht="12.95" customHeight="1"/>
    <row r="1656" ht="12.95" customHeight="1"/>
    <row r="1657" ht="12.95" customHeight="1"/>
    <row r="1658" ht="12.95" customHeight="1"/>
    <row r="1659" ht="12.95" customHeight="1"/>
    <row r="1660" ht="12.95" customHeight="1"/>
    <row r="1661" ht="12.95" customHeight="1"/>
    <row r="1662" ht="12.95" customHeight="1"/>
    <row r="1663" ht="12.95" customHeight="1"/>
  </sheetData>
  <mergeCells count="30">
    <mergeCell ref="B555:D555"/>
    <mergeCell ref="B600:D600"/>
    <mergeCell ref="B601:D601"/>
    <mergeCell ref="B646:E646"/>
    <mergeCell ref="B647:E647"/>
    <mergeCell ref="B285:D285"/>
    <mergeCell ref="B234:D234"/>
    <mergeCell ref="B235:D235"/>
    <mergeCell ref="B754:E754"/>
    <mergeCell ref="B755:E755"/>
    <mergeCell ref="B699:D699"/>
    <mergeCell ref="B700:D700"/>
    <mergeCell ref="B335:D335"/>
    <mergeCell ref="B336:D336"/>
    <mergeCell ref="B390:D390"/>
    <mergeCell ref="B391:D391"/>
    <mergeCell ref="B445:D445"/>
    <mergeCell ref="B446:D446"/>
    <mergeCell ref="B500:D500"/>
    <mergeCell ref="B501:D501"/>
    <mergeCell ref="B554:D554"/>
    <mergeCell ref="B44:E44"/>
    <mergeCell ref="B45:E45"/>
    <mergeCell ref="B92:D92"/>
    <mergeCell ref="B93:D93"/>
    <mergeCell ref="B284:D284"/>
    <mergeCell ref="B135:D135"/>
    <mergeCell ref="B136:D136"/>
    <mergeCell ref="B180:D180"/>
    <mergeCell ref="B181:D181"/>
  </mergeCells>
  <pageMargins left="0.7" right="0.7" top="0.75" bottom="0.75" header="0.3" footer="0.3"/>
  <pageSetup orientation="portrait" r:id="rId1"/>
  <headerFooter>
    <oddHeader>&amp;L&amp;"-,Italic"&amp;10Bills of Quantities&amp;C&amp;"-,Bold"&amp;10&amp;UProposed Bomet Mother and Child Wellness Centre</oddHeader>
    <oddFooter>&amp;L&amp;"+,Italic"&amp;9 Third Floor&amp;CPage &amp;P of &amp;N&amp;R&amp;"+,Italic"&amp;10Section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21"/>
  <sheetViews>
    <sheetView view="pageBreakPreview" topLeftCell="A13" zoomScaleNormal="100" zoomScaleSheetLayoutView="100" workbookViewId="0">
      <selection activeCell="B10" sqref="B10"/>
    </sheetView>
  </sheetViews>
  <sheetFormatPr defaultColWidth="9.140625" defaultRowHeight="12.75"/>
  <cols>
    <col min="1" max="1" width="5.42578125" style="97" customWidth="1"/>
    <col min="2" max="2" width="46" style="23" customWidth="1"/>
    <col min="3" max="3" width="8" style="807" customWidth="1"/>
    <col min="4" max="4" width="5" style="23" bestFit="1" customWidth="1"/>
    <col min="5" max="5" width="10.140625" style="93" customWidth="1"/>
    <col min="6" max="6" width="15.140625" style="73" customWidth="1"/>
    <col min="7" max="16384" width="9.140625" style="23"/>
  </cols>
  <sheetData>
    <row r="1" spans="1:6" s="94" customFormat="1" ht="26.25" customHeight="1">
      <c r="A1" s="123" t="s">
        <v>0</v>
      </c>
      <c r="B1" s="123" t="s">
        <v>1</v>
      </c>
      <c r="C1" s="798" t="s">
        <v>2</v>
      </c>
      <c r="D1" s="123" t="s">
        <v>3</v>
      </c>
      <c r="E1" s="95" t="s">
        <v>120</v>
      </c>
      <c r="F1" s="96" t="s">
        <v>119</v>
      </c>
    </row>
    <row r="2" spans="1:6" ht="12.95" customHeight="1">
      <c r="A2" s="53"/>
      <c r="B2" s="27" t="s">
        <v>1062</v>
      </c>
      <c r="C2" s="800"/>
      <c r="D2" s="9"/>
      <c r="E2" s="76"/>
      <c r="F2" s="395"/>
    </row>
    <row r="3" spans="1:6" ht="12.95" customHeight="1">
      <c r="A3" s="53"/>
      <c r="B3" s="27"/>
      <c r="C3" s="800"/>
      <c r="D3" s="9"/>
      <c r="E3" s="76"/>
      <c r="F3" s="395"/>
    </row>
    <row r="4" spans="1:6" ht="12.95" customHeight="1">
      <c r="A4" s="53"/>
      <c r="B4" s="27" t="s">
        <v>834</v>
      </c>
      <c r="C4" s="800"/>
      <c r="D4" s="9"/>
      <c r="E4" s="76"/>
      <c r="F4" s="395"/>
    </row>
    <row r="5" spans="1:6" ht="12.95" customHeight="1">
      <c r="A5" s="53"/>
      <c r="B5" s="8"/>
      <c r="C5" s="800"/>
      <c r="D5" s="9"/>
      <c r="E5" s="76"/>
      <c r="F5" s="14"/>
    </row>
    <row r="6" spans="1:6" ht="12.95" customHeight="1">
      <c r="A6" s="53"/>
      <c r="B6" s="27" t="s">
        <v>55</v>
      </c>
      <c r="C6" s="800"/>
      <c r="D6" s="9"/>
      <c r="E6" s="76"/>
      <c r="F6" s="395"/>
    </row>
    <row r="7" spans="1:6" ht="12.95" customHeight="1">
      <c r="A7" s="53"/>
      <c r="B7" s="27"/>
      <c r="C7" s="804"/>
      <c r="D7" s="18"/>
      <c r="E7" s="76"/>
      <c r="F7" s="395"/>
    </row>
    <row r="8" spans="1:6" ht="12.95" customHeight="1">
      <c r="A8" s="53"/>
      <c r="B8" s="27" t="s">
        <v>37</v>
      </c>
      <c r="C8" s="804"/>
      <c r="D8" s="18"/>
      <c r="E8" s="76"/>
      <c r="F8" s="395"/>
    </row>
    <row r="9" spans="1:6" ht="12.95" customHeight="1">
      <c r="A9" s="53"/>
      <c r="B9" s="27"/>
      <c r="C9" s="804"/>
      <c r="D9" s="18"/>
      <c r="E9" s="76"/>
      <c r="F9" s="395"/>
    </row>
    <row r="10" spans="1:6" ht="27.75" customHeight="1">
      <c r="A10" s="53"/>
      <c r="B10" s="27" t="s">
        <v>117</v>
      </c>
      <c r="C10" s="804"/>
      <c r="D10" s="18"/>
      <c r="E10" s="76"/>
      <c r="F10" s="395"/>
    </row>
    <row r="11" spans="1:6" ht="12.75" customHeight="1">
      <c r="A11" s="53"/>
      <c r="B11" s="27"/>
      <c r="C11" s="804"/>
      <c r="D11" s="18"/>
      <c r="E11" s="76"/>
      <c r="F11" s="14"/>
    </row>
    <row r="12" spans="1:6" s="30" customFormat="1">
      <c r="A12" s="53" t="s">
        <v>6</v>
      </c>
      <c r="B12" s="33" t="s">
        <v>38</v>
      </c>
      <c r="C12" s="804">
        <f>workings!C175</f>
        <v>22</v>
      </c>
      <c r="D12" s="18" t="s">
        <v>122</v>
      </c>
      <c r="E12" s="76"/>
      <c r="F12" s="453"/>
    </row>
    <row r="13" spans="1:6" s="30" customFormat="1">
      <c r="A13" s="53"/>
      <c r="B13" s="33"/>
      <c r="C13" s="804"/>
      <c r="D13" s="18"/>
      <c r="E13" s="76"/>
      <c r="F13" s="453"/>
    </row>
    <row r="14" spans="1:6" s="32" customFormat="1">
      <c r="A14" s="53" t="s">
        <v>9</v>
      </c>
      <c r="B14" s="33" t="s">
        <v>118</v>
      </c>
      <c r="C14" s="804">
        <f>workings!C169</f>
        <v>58.184999999999995</v>
      </c>
      <c r="D14" s="18" t="s">
        <v>122</v>
      </c>
      <c r="E14" s="76"/>
      <c r="F14" s="453"/>
    </row>
    <row r="15" spans="1:6" s="32" customFormat="1">
      <c r="A15" s="53"/>
      <c r="B15" s="33"/>
      <c r="C15" s="804"/>
      <c r="D15" s="18"/>
      <c r="E15" s="76"/>
      <c r="F15" s="453"/>
    </row>
    <row r="16" spans="1:6" s="32" customFormat="1">
      <c r="A16" s="53" t="s">
        <v>10</v>
      </c>
      <c r="B16" s="33" t="s">
        <v>977</v>
      </c>
      <c r="C16" s="804">
        <f>workings!B156</f>
        <v>950</v>
      </c>
      <c r="D16" s="18" t="s">
        <v>121</v>
      </c>
      <c r="E16" s="76"/>
      <c r="F16" s="453"/>
    </row>
    <row r="17" spans="1:6" s="32" customFormat="1">
      <c r="A17" s="53"/>
      <c r="B17" s="33"/>
      <c r="C17" s="804"/>
      <c r="D17" s="18"/>
      <c r="E17" s="76"/>
      <c r="F17" s="453"/>
    </row>
    <row r="18" spans="1:6" s="32" customFormat="1" ht="38.25">
      <c r="A18" s="53"/>
      <c r="B18" s="27" t="s">
        <v>1042</v>
      </c>
      <c r="C18" s="804"/>
      <c r="D18" s="18"/>
      <c r="E18" s="76"/>
      <c r="F18" s="453"/>
    </row>
    <row r="19" spans="1:6" s="32" customFormat="1" ht="12.75" customHeight="1">
      <c r="A19" s="53"/>
      <c r="B19" s="27"/>
      <c r="C19" s="804"/>
      <c r="D19" s="18"/>
      <c r="E19" s="76"/>
      <c r="F19" s="453"/>
    </row>
    <row r="20" spans="1:6" s="32" customFormat="1" ht="17.25" customHeight="1">
      <c r="A20" s="53" t="s">
        <v>11</v>
      </c>
      <c r="B20" s="33" t="s">
        <v>227</v>
      </c>
      <c r="C20" s="804">
        <f>workings!B175</f>
        <v>5739.82</v>
      </c>
      <c r="D20" s="18" t="s">
        <v>128</v>
      </c>
      <c r="E20" s="76"/>
      <c r="F20" s="453"/>
    </row>
    <row r="21" spans="1:6" ht="12.95" customHeight="1">
      <c r="A21" s="53"/>
      <c r="B21" s="27"/>
      <c r="C21" s="804"/>
      <c r="D21" s="18"/>
      <c r="E21" s="76"/>
      <c r="F21" s="453"/>
    </row>
    <row r="22" spans="1:6" ht="12.95" customHeight="1">
      <c r="A22" s="53" t="s">
        <v>12</v>
      </c>
      <c r="B22" s="33" t="s">
        <v>230</v>
      </c>
      <c r="C22" s="804">
        <f>workings!B176</f>
        <v>948.48</v>
      </c>
      <c r="D22" s="18" t="s">
        <v>128</v>
      </c>
      <c r="E22" s="76"/>
      <c r="F22" s="453"/>
    </row>
    <row r="23" spans="1:6" ht="12.95" customHeight="1">
      <c r="A23" s="53"/>
      <c r="B23" s="33"/>
      <c r="C23" s="804"/>
      <c r="D23" s="18"/>
      <c r="E23" s="76"/>
      <c r="F23" s="453"/>
    </row>
    <row r="24" spans="1:6" ht="18.75" customHeight="1">
      <c r="A24" s="53" t="s">
        <v>13</v>
      </c>
      <c r="B24" s="33" t="s">
        <v>86</v>
      </c>
      <c r="C24" s="804">
        <f>workings!B177</f>
        <v>2262.56</v>
      </c>
      <c r="D24" s="18" t="s">
        <v>128</v>
      </c>
      <c r="E24" s="76"/>
      <c r="F24" s="453"/>
    </row>
    <row r="25" spans="1:6">
      <c r="A25" s="53"/>
      <c r="B25" s="27"/>
      <c r="C25" s="804"/>
      <c r="D25" s="18"/>
      <c r="E25" s="76"/>
      <c r="F25" s="453"/>
    </row>
    <row r="26" spans="1:6" ht="12.95" customHeight="1">
      <c r="A26" s="53" t="s">
        <v>14</v>
      </c>
      <c r="B26" s="33" t="s">
        <v>79</v>
      </c>
      <c r="C26" s="804">
        <f>workings!B178</f>
        <v>1610.8000000000002</v>
      </c>
      <c r="D26" s="18" t="s">
        <v>128</v>
      </c>
      <c r="E26" s="76"/>
      <c r="F26" s="453"/>
    </row>
    <row r="27" spans="1:6" ht="12.95" customHeight="1">
      <c r="A27" s="53"/>
      <c r="B27" s="33"/>
      <c r="C27" s="804"/>
      <c r="D27" s="18"/>
      <c r="E27" s="76"/>
      <c r="F27" s="453"/>
    </row>
    <row r="28" spans="1:6" ht="38.25">
      <c r="A28" s="53"/>
      <c r="B28" s="27" t="s">
        <v>130</v>
      </c>
      <c r="C28" s="804"/>
      <c r="D28" s="18"/>
      <c r="E28" s="76"/>
      <c r="F28" s="453"/>
    </row>
    <row r="29" spans="1:6">
      <c r="A29" s="53"/>
      <c r="B29" s="27"/>
      <c r="C29" s="804"/>
      <c r="D29" s="18"/>
      <c r="E29" s="76"/>
      <c r="F29" s="453"/>
    </row>
    <row r="30" spans="1:6" ht="25.5">
      <c r="A30" s="53" t="s">
        <v>15</v>
      </c>
      <c r="B30" s="33" t="s">
        <v>131</v>
      </c>
      <c r="C30" s="804">
        <f>C16</f>
        <v>950</v>
      </c>
      <c r="D30" s="18" t="s">
        <v>121</v>
      </c>
      <c r="E30" s="76"/>
      <c r="F30" s="453"/>
    </row>
    <row r="31" spans="1:6">
      <c r="A31" s="53"/>
      <c r="B31" s="27" t="s">
        <v>226</v>
      </c>
      <c r="C31" s="804"/>
      <c r="D31" s="18"/>
      <c r="E31" s="76"/>
      <c r="F31" s="453"/>
    </row>
    <row r="32" spans="1:6" ht="16.5" customHeight="1">
      <c r="A32" s="53"/>
      <c r="B32" s="27"/>
      <c r="C32" s="800"/>
      <c r="D32" s="9"/>
      <c r="E32" s="76"/>
      <c r="F32" s="453"/>
    </row>
    <row r="33" spans="1:7">
      <c r="A33" s="53" t="s">
        <v>17</v>
      </c>
      <c r="B33" s="33" t="s">
        <v>81</v>
      </c>
      <c r="C33" s="800">
        <f>workings!D175</f>
        <v>146</v>
      </c>
      <c r="D33" s="9" t="s">
        <v>121</v>
      </c>
      <c r="E33" s="76"/>
      <c r="F33" s="453"/>
    </row>
    <row r="34" spans="1:7">
      <c r="A34" s="53"/>
      <c r="B34" s="33"/>
      <c r="C34" s="800"/>
      <c r="D34" s="9"/>
      <c r="E34" s="76"/>
      <c r="F34" s="453"/>
    </row>
    <row r="35" spans="1:7">
      <c r="A35" s="53" t="s">
        <v>18</v>
      </c>
      <c r="B35" s="33" t="s">
        <v>39</v>
      </c>
      <c r="C35" s="800">
        <f>workings!D169</f>
        <v>564</v>
      </c>
      <c r="D35" s="9" t="s">
        <v>121</v>
      </c>
      <c r="E35" s="76"/>
      <c r="F35" s="453"/>
    </row>
    <row r="36" spans="1:7" s="30" customFormat="1">
      <c r="A36" s="53"/>
      <c r="B36" s="33"/>
      <c r="C36" s="800"/>
      <c r="D36" s="9"/>
      <c r="E36" s="76"/>
      <c r="F36" s="453"/>
    </row>
    <row r="37" spans="1:7" s="30" customFormat="1">
      <c r="A37" s="53" t="s">
        <v>19</v>
      </c>
      <c r="B37" s="33" t="s">
        <v>232</v>
      </c>
      <c r="C37" s="800">
        <f>C16</f>
        <v>950</v>
      </c>
      <c r="D37" s="9" t="s">
        <v>121</v>
      </c>
      <c r="E37" s="76"/>
      <c r="F37" s="453"/>
    </row>
    <row r="38" spans="1:7" ht="12.95" customHeight="1">
      <c r="A38" s="53"/>
      <c r="B38" s="33"/>
      <c r="C38" s="800"/>
      <c r="D38" s="9"/>
      <c r="E38" s="76"/>
      <c r="F38" s="453"/>
    </row>
    <row r="39" spans="1:7" ht="12.95" customHeight="1">
      <c r="A39" s="53" t="s">
        <v>20</v>
      </c>
      <c r="B39" s="17" t="s">
        <v>65</v>
      </c>
      <c r="C39" s="805">
        <v>150</v>
      </c>
      <c r="D39" s="9" t="s">
        <v>134</v>
      </c>
      <c r="E39" s="76"/>
      <c r="F39" s="453"/>
    </row>
    <row r="40" spans="1:7">
      <c r="A40" s="53"/>
      <c r="B40" s="17"/>
      <c r="C40" s="805"/>
      <c r="D40" s="9"/>
      <c r="E40" s="76"/>
      <c r="F40" s="14"/>
    </row>
    <row r="41" spans="1:7">
      <c r="A41" s="53"/>
      <c r="B41" s="17"/>
      <c r="C41" s="805"/>
      <c r="D41" s="9"/>
      <c r="E41" s="76"/>
      <c r="F41" s="14"/>
    </row>
    <row r="42" spans="1:7" ht="12.95" customHeight="1">
      <c r="A42" s="53"/>
      <c r="B42" s="98"/>
      <c r="C42" s="805"/>
      <c r="D42" s="9"/>
      <c r="E42" s="76"/>
      <c r="F42" s="14"/>
    </row>
    <row r="43" spans="1:7" ht="12.95" customHeight="1">
      <c r="A43" s="53"/>
      <c r="B43" s="98"/>
      <c r="C43" s="804"/>
      <c r="D43" s="18"/>
      <c r="E43" s="76"/>
      <c r="F43" s="14"/>
    </row>
    <row r="44" spans="1:7" ht="13.5" thickBot="1">
      <c r="A44" s="125"/>
      <c r="B44" s="950" t="s">
        <v>231</v>
      </c>
      <c r="C44" s="950"/>
      <c r="D44" s="950"/>
      <c r="E44" s="951"/>
      <c r="F44" s="678"/>
    </row>
    <row r="45" spans="1:7" ht="12.95" customHeight="1" thickTop="1">
      <c r="A45" s="126"/>
      <c r="B45" s="966"/>
      <c r="C45" s="966"/>
      <c r="D45" s="966"/>
      <c r="E45" s="967"/>
      <c r="F45" s="398"/>
    </row>
    <row r="46" spans="1:7">
      <c r="A46" s="272"/>
      <c r="C46" s="802"/>
      <c r="D46" s="37"/>
      <c r="E46" s="80"/>
      <c r="F46" s="445"/>
    </row>
    <row r="47" spans="1:7">
      <c r="A47" s="272"/>
      <c r="C47" s="802"/>
      <c r="D47" s="37"/>
      <c r="E47" s="80"/>
      <c r="F47" s="445"/>
      <c r="G47" s="38"/>
    </row>
    <row r="48" spans="1:7">
      <c r="A48" s="634"/>
      <c r="B48" s="20"/>
      <c r="C48" s="808"/>
      <c r="D48" s="47"/>
      <c r="E48" s="83"/>
      <c r="F48" s="48"/>
    </row>
    <row r="49" spans="1:6">
      <c r="A49" s="636" t="s">
        <v>0</v>
      </c>
      <c r="B49" s="25" t="s">
        <v>1</v>
      </c>
      <c r="C49" s="809" t="s">
        <v>2</v>
      </c>
      <c r="D49" s="643" t="s">
        <v>3</v>
      </c>
      <c r="E49" s="84" t="s">
        <v>4</v>
      </c>
      <c r="F49" s="49" t="s">
        <v>5</v>
      </c>
    </row>
    <row r="50" spans="1:6">
      <c r="A50" s="111"/>
      <c r="B50" s="8"/>
      <c r="C50" s="811"/>
      <c r="D50" s="29"/>
      <c r="E50" s="77"/>
      <c r="F50" s="455"/>
    </row>
    <row r="51" spans="1:6">
      <c r="A51" s="111"/>
      <c r="B51" s="27" t="s">
        <v>59</v>
      </c>
      <c r="C51" s="811"/>
      <c r="D51" s="29"/>
      <c r="E51" s="77"/>
      <c r="F51" s="455"/>
    </row>
    <row r="52" spans="1:6">
      <c r="A52" s="111"/>
      <c r="B52" s="8"/>
      <c r="C52" s="811"/>
      <c r="D52" s="29"/>
      <c r="E52" s="77"/>
      <c r="F52" s="455"/>
    </row>
    <row r="53" spans="1:6">
      <c r="A53" s="111"/>
      <c r="B53" s="16" t="s">
        <v>42</v>
      </c>
      <c r="C53" s="811"/>
      <c r="D53" s="29"/>
      <c r="E53" s="77"/>
      <c r="F53" s="455"/>
    </row>
    <row r="54" spans="1:6">
      <c r="A54" s="111"/>
      <c r="B54" s="16"/>
      <c r="C54" s="811"/>
      <c r="D54" s="29"/>
      <c r="E54" s="77"/>
      <c r="F54" s="455"/>
    </row>
    <row r="55" spans="1:6" ht="63.75">
      <c r="A55" s="374"/>
      <c r="B55" s="190" t="s">
        <v>358</v>
      </c>
      <c r="C55" s="811"/>
      <c r="D55" s="29"/>
      <c r="E55" s="82"/>
      <c r="F55" s="456"/>
    </row>
    <row r="56" spans="1:6">
      <c r="A56" s="374"/>
      <c r="B56" s="16"/>
      <c r="C56" s="811"/>
      <c r="D56" s="29"/>
      <c r="E56" s="82"/>
      <c r="F56" s="456"/>
    </row>
    <row r="57" spans="1:6">
      <c r="A57" s="111"/>
      <c r="B57" s="15" t="s">
        <v>74</v>
      </c>
      <c r="C57" s="812"/>
      <c r="D57" s="29"/>
      <c r="E57" s="77"/>
      <c r="F57" s="455"/>
    </row>
    <row r="58" spans="1:6">
      <c r="A58" s="111"/>
      <c r="B58" s="51"/>
      <c r="C58" s="811"/>
      <c r="D58" s="29"/>
      <c r="E58" s="77"/>
      <c r="F58" s="455"/>
    </row>
    <row r="59" spans="1:6">
      <c r="A59" s="111" t="s">
        <v>6</v>
      </c>
      <c r="B59" s="17" t="s">
        <v>80</v>
      </c>
      <c r="C59" s="812">
        <v>568</v>
      </c>
      <c r="D59" s="29" t="s">
        <v>22</v>
      </c>
      <c r="E59" s="77"/>
      <c r="F59" s="453"/>
    </row>
    <row r="60" spans="1:6">
      <c r="A60" s="111"/>
      <c r="B60" s="17"/>
      <c r="C60" s="812"/>
      <c r="D60" s="29"/>
      <c r="E60" s="77"/>
      <c r="F60" s="455"/>
    </row>
    <row r="61" spans="1:6">
      <c r="A61" s="111"/>
      <c r="B61" s="17"/>
      <c r="C61" s="805"/>
      <c r="D61" s="9"/>
      <c r="E61" s="76"/>
      <c r="F61" s="453"/>
    </row>
    <row r="62" spans="1:6" s="97" customFormat="1">
      <c r="A62" s="111"/>
      <c r="B62" s="17"/>
      <c r="C62" s="812"/>
      <c r="D62" s="29"/>
      <c r="E62" s="77"/>
      <c r="F62" s="453"/>
    </row>
    <row r="63" spans="1:6" s="97" customFormat="1">
      <c r="A63" s="111"/>
      <c r="B63" s="16" t="s">
        <v>73</v>
      </c>
      <c r="C63" s="812"/>
      <c r="D63" s="29"/>
      <c r="E63" s="77"/>
      <c r="F63" s="456"/>
    </row>
    <row r="64" spans="1:6">
      <c r="A64" s="111"/>
      <c r="B64" s="51"/>
      <c r="C64" s="812"/>
      <c r="D64" s="29"/>
      <c r="E64" s="77"/>
      <c r="F64" s="456"/>
    </row>
    <row r="65" spans="1:6" ht="17.25" customHeight="1">
      <c r="A65" s="111" t="s">
        <v>9</v>
      </c>
      <c r="B65" s="17" t="s">
        <v>66</v>
      </c>
      <c r="C65" s="812">
        <f>workings!E154</f>
        <v>101.5</v>
      </c>
      <c r="D65" s="29" t="s">
        <v>22</v>
      </c>
      <c r="E65" s="77"/>
      <c r="F65" s="453"/>
    </row>
    <row r="66" spans="1:6">
      <c r="A66" s="111"/>
      <c r="B66" s="17"/>
      <c r="C66" s="812"/>
      <c r="D66" s="29"/>
      <c r="E66" s="77"/>
      <c r="F66" s="455"/>
    </row>
    <row r="67" spans="1:6" s="97" customFormat="1">
      <c r="A67" s="111" t="s">
        <v>10</v>
      </c>
      <c r="B67" s="17" t="s">
        <v>249</v>
      </c>
      <c r="C67" s="812">
        <f>workings!G154</f>
        <v>766.5</v>
      </c>
      <c r="D67" s="29" t="s">
        <v>22</v>
      </c>
      <c r="E67" s="77"/>
      <c r="F67" s="453"/>
    </row>
    <row r="68" spans="1:6">
      <c r="A68" s="111"/>
      <c r="B68" s="17"/>
      <c r="C68" s="812"/>
      <c r="D68" s="29"/>
      <c r="E68" s="77"/>
      <c r="F68" s="455"/>
    </row>
    <row r="69" spans="1:6">
      <c r="A69" s="111"/>
      <c r="B69" s="33"/>
      <c r="C69" s="813"/>
      <c r="D69" s="52"/>
      <c r="E69" s="77"/>
      <c r="F69" s="455"/>
    </row>
    <row r="70" spans="1:6">
      <c r="A70" s="111"/>
      <c r="B70" s="33"/>
      <c r="C70" s="813"/>
      <c r="D70" s="52"/>
      <c r="E70" s="77"/>
      <c r="F70" s="455"/>
    </row>
    <row r="71" spans="1:6">
      <c r="A71" s="111"/>
      <c r="B71" s="33"/>
      <c r="C71" s="813"/>
      <c r="D71" s="52"/>
      <c r="E71" s="77"/>
      <c r="F71" s="455"/>
    </row>
    <row r="72" spans="1:6">
      <c r="A72" s="111"/>
      <c r="B72" s="33"/>
      <c r="C72" s="813"/>
      <c r="D72" s="52"/>
      <c r="E72" s="77"/>
      <c r="F72" s="455"/>
    </row>
    <row r="73" spans="1:6" ht="14.25" customHeight="1">
      <c r="A73" s="111"/>
      <c r="B73" s="33"/>
      <c r="C73" s="813"/>
      <c r="D73" s="52"/>
      <c r="E73" s="77"/>
      <c r="F73" s="455"/>
    </row>
    <row r="74" spans="1:6" ht="12.95" customHeight="1">
      <c r="A74" s="111"/>
      <c r="B74" s="33"/>
      <c r="C74" s="813"/>
      <c r="D74" s="52"/>
      <c r="E74" s="77"/>
      <c r="F74" s="455"/>
    </row>
    <row r="75" spans="1:6" ht="15" customHeight="1">
      <c r="A75" s="111"/>
      <c r="B75" s="33"/>
      <c r="C75" s="813"/>
      <c r="D75" s="52"/>
      <c r="E75" s="77"/>
      <c r="F75" s="455"/>
    </row>
    <row r="76" spans="1:6" ht="15" customHeight="1">
      <c r="A76" s="111"/>
      <c r="B76" s="33"/>
      <c r="C76" s="813"/>
      <c r="D76" s="52"/>
      <c r="E76" s="77"/>
      <c r="F76" s="455"/>
    </row>
    <row r="77" spans="1:6" ht="15" customHeight="1">
      <c r="A77" s="111"/>
      <c r="B77" s="33"/>
      <c r="C77" s="813"/>
      <c r="D77" s="52"/>
      <c r="E77" s="77"/>
      <c r="F77" s="455"/>
    </row>
    <row r="78" spans="1:6" ht="15" customHeight="1">
      <c r="A78" s="111"/>
      <c r="B78" s="33"/>
      <c r="C78" s="813"/>
      <c r="D78" s="52"/>
      <c r="E78" s="77"/>
      <c r="F78" s="455"/>
    </row>
    <row r="79" spans="1:6" ht="15" customHeight="1">
      <c r="A79" s="111"/>
      <c r="B79" s="33"/>
      <c r="C79" s="813"/>
      <c r="D79" s="52"/>
      <c r="E79" s="77"/>
      <c r="F79" s="455"/>
    </row>
    <row r="80" spans="1:6" ht="15" customHeight="1">
      <c r="A80" s="111"/>
      <c r="B80" s="33"/>
      <c r="C80" s="813"/>
      <c r="D80" s="52"/>
      <c r="E80" s="77"/>
      <c r="F80" s="455"/>
    </row>
    <row r="81" spans="1:6" ht="15" customHeight="1">
      <c r="A81" s="111"/>
      <c r="B81" s="33"/>
      <c r="C81" s="813"/>
      <c r="D81" s="52"/>
      <c r="E81" s="77"/>
      <c r="F81" s="455"/>
    </row>
    <row r="82" spans="1:6" ht="15" customHeight="1">
      <c r="A82" s="111"/>
      <c r="B82" s="33"/>
      <c r="C82" s="813"/>
      <c r="D82" s="52"/>
      <c r="E82" s="77"/>
      <c r="F82" s="455"/>
    </row>
    <row r="83" spans="1:6" ht="15" customHeight="1">
      <c r="A83" s="111"/>
      <c r="B83" s="33"/>
      <c r="C83" s="813"/>
      <c r="D83" s="52"/>
      <c r="E83" s="77"/>
      <c r="F83" s="455"/>
    </row>
    <row r="84" spans="1:6" ht="15" customHeight="1">
      <c r="A84" s="111"/>
      <c r="B84" s="33"/>
      <c r="C84" s="813"/>
      <c r="D84" s="52"/>
      <c r="E84" s="77"/>
      <c r="F84" s="455"/>
    </row>
    <row r="85" spans="1:6">
      <c r="A85" s="111"/>
      <c r="B85" s="33"/>
      <c r="C85" s="813"/>
      <c r="D85" s="52"/>
      <c r="E85" s="77"/>
      <c r="F85" s="455"/>
    </row>
    <row r="86" spans="1:6">
      <c r="A86" s="111"/>
      <c r="B86" s="33"/>
      <c r="C86" s="813"/>
      <c r="D86" s="52"/>
      <c r="E86" s="77"/>
      <c r="F86" s="455"/>
    </row>
    <row r="87" spans="1:6">
      <c r="A87" s="111"/>
      <c r="B87" s="33"/>
      <c r="C87" s="813"/>
      <c r="D87" s="52"/>
      <c r="E87" s="77"/>
      <c r="F87" s="455"/>
    </row>
    <row r="88" spans="1:6">
      <c r="A88" s="111"/>
      <c r="B88" s="33"/>
      <c r="C88" s="813"/>
      <c r="D88" s="52"/>
      <c r="E88" s="77"/>
      <c r="F88" s="455"/>
    </row>
    <row r="89" spans="1:6" ht="12.95" customHeight="1">
      <c r="A89" s="111"/>
      <c r="B89" s="33"/>
      <c r="C89" s="813"/>
      <c r="D89" s="52"/>
      <c r="E89" s="77"/>
      <c r="F89" s="455"/>
    </row>
    <row r="90" spans="1:6">
      <c r="A90" s="53"/>
      <c r="B90" s="98"/>
      <c r="C90" s="800"/>
      <c r="D90" s="9"/>
      <c r="E90" s="76"/>
      <c r="F90" s="14"/>
    </row>
    <row r="91" spans="1:6" ht="12.95" customHeight="1">
      <c r="A91" s="53"/>
      <c r="B91" s="98"/>
      <c r="C91" s="800"/>
      <c r="D91" s="9"/>
      <c r="E91" s="76"/>
      <c r="F91" s="395"/>
    </row>
    <row r="92" spans="1:6" ht="12.95" customHeight="1">
      <c r="A92" s="645"/>
      <c r="B92" s="98"/>
      <c r="C92" s="814"/>
      <c r="D92" s="6"/>
      <c r="E92" s="79"/>
      <c r="F92" s="396"/>
    </row>
    <row r="93" spans="1:6" ht="12.95" customHeight="1">
      <c r="A93" s="949" t="s">
        <v>58</v>
      </c>
      <c r="B93" s="950"/>
      <c r="C93" s="950"/>
      <c r="D93" s="950"/>
      <c r="E93" s="951"/>
      <c r="F93" s="397"/>
    </row>
    <row r="94" spans="1:6">
      <c r="A94" s="993"/>
      <c r="B94" s="966"/>
      <c r="C94" s="966"/>
      <c r="D94" s="966"/>
      <c r="E94" s="967"/>
      <c r="F94" s="398"/>
    </row>
    <row r="95" spans="1:6">
      <c r="A95" s="332"/>
      <c r="B95" s="332"/>
      <c r="C95" s="847"/>
      <c r="D95" s="332"/>
      <c r="E95" s="332"/>
      <c r="F95" s="564"/>
    </row>
    <row r="96" spans="1:6">
      <c r="A96" s="332"/>
      <c r="B96" s="332"/>
      <c r="C96" s="847"/>
      <c r="D96" s="332"/>
      <c r="E96" s="332"/>
      <c r="F96" s="564"/>
    </row>
    <row r="97" spans="1:6">
      <c r="A97" s="124"/>
      <c r="B97" s="20"/>
      <c r="C97" s="815"/>
      <c r="D97" s="21"/>
      <c r="E97" s="74"/>
      <c r="F97" s="22"/>
    </row>
    <row r="98" spans="1:6">
      <c r="A98" s="24" t="s">
        <v>0</v>
      </c>
      <c r="B98" s="25" t="s">
        <v>1</v>
      </c>
      <c r="C98" s="816" t="s">
        <v>2</v>
      </c>
      <c r="D98" s="25" t="s">
        <v>3</v>
      </c>
      <c r="E98" s="75" t="s">
        <v>4</v>
      </c>
      <c r="F98" s="26" t="s">
        <v>5</v>
      </c>
    </row>
    <row r="99" spans="1:6">
      <c r="A99" s="53"/>
      <c r="B99" s="8"/>
      <c r="C99" s="810"/>
      <c r="D99" s="9"/>
      <c r="E99" s="76"/>
      <c r="F99" s="14"/>
    </row>
    <row r="100" spans="1:6">
      <c r="A100" s="53"/>
      <c r="B100" s="34" t="s">
        <v>102</v>
      </c>
      <c r="C100" s="810"/>
      <c r="D100" s="9"/>
      <c r="E100" s="76"/>
      <c r="F100" s="14"/>
    </row>
    <row r="101" spans="1:6">
      <c r="A101" s="53"/>
      <c r="B101" s="34"/>
      <c r="C101" s="810"/>
      <c r="D101" s="9"/>
      <c r="E101" s="76"/>
      <c r="F101" s="14"/>
    </row>
    <row r="102" spans="1:6" ht="25.5">
      <c r="A102" s="53"/>
      <c r="B102" s="165" t="s">
        <v>1044</v>
      </c>
      <c r="C102" s="810"/>
      <c r="D102" s="9"/>
      <c r="E102" s="76"/>
      <c r="F102" s="14"/>
    </row>
    <row r="103" spans="1:6">
      <c r="A103" s="53"/>
      <c r="B103" s="165"/>
      <c r="C103" s="810"/>
      <c r="D103" s="9"/>
      <c r="E103" s="76"/>
      <c r="F103" s="14"/>
    </row>
    <row r="104" spans="1:6">
      <c r="A104" s="53"/>
      <c r="B104" s="165" t="s">
        <v>968</v>
      </c>
      <c r="C104" s="810"/>
      <c r="D104" s="9"/>
      <c r="E104" s="76"/>
      <c r="F104" s="14"/>
    </row>
    <row r="105" spans="1:6">
      <c r="A105" s="53"/>
      <c r="B105" s="165"/>
      <c r="C105" s="810"/>
      <c r="D105" s="9"/>
      <c r="E105" s="76"/>
      <c r="F105" s="14"/>
    </row>
    <row r="106" spans="1:6">
      <c r="A106" s="111" t="s">
        <v>6</v>
      </c>
      <c r="B106" s="17" t="s">
        <v>969</v>
      </c>
      <c r="C106" s="812">
        <v>204</v>
      </c>
      <c r="D106" s="29" t="s">
        <v>22</v>
      </c>
      <c r="E106" s="77"/>
      <c r="F106" s="453"/>
    </row>
    <row r="107" spans="1:6">
      <c r="A107" s="53"/>
      <c r="B107" s="165"/>
      <c r="C107" s="810"/>
      <c r="D107" s="9"/>
      <c r="E107" s="76"/>
      <c r="F107" s="14"/>
    </row>
    <row r="108" spans="1:6">
      <c r="A108" s="53"/>
      <c r="B108" s="34" t="s">
        <v>96</v>
      </c>
      <c r="C108" s="805"/>
      <c r="D108" s="9"/>
      <c r="E108" s="76"/>
      <c r="F108" s="14"/>
    </row>
    <row r="109" spans="1:6">
      <c r="A109" s="53"/>
      <c r="B109" s="8"/>
      <c r="C109" s="805"/>
      <c r="D109" s="9"/>
      <c r="E109" s="76"/>
      <c r="F109" s="14"/>
    </row>
    <row r="110" spans="1:6">
      <c r="A110" s="53" t="s">
        <v>9</v>
      </c>
      <c r="B110" s="8" t="s">
        <v>105</v>
      </c>
      <c r="C110" s="805">
        <v>408</v>
      </c>
      <c r="D110" s="9" t="s">
        <v>121</v>
      </c>
      <c r="E110" s="76"/>
      <c r="F110" s="14"/>
    </row>
    <row r="111" spans="1:6">
      <c r="A111" s="53"/>
      <c r="B111" s="165"/>
      <c r="C111" s="810"/>
      <c r="D111" s="9"/>
      <c r="E111" s="76"/>
      <c r="F111" s="14"/>
    </row>
    <row r="112" spans="1:6">
      <c r="A112" s="53"/>
      <c r="B112" s="40" t="s">
        <v>253</v>
      </c>
      <c r="C112" s="810"/>
      <c r="D112" s="9"/>
      <c r="E112" s="76"/>
      <c r="F112" s="14"/>
    </row>
    <row r="113" spans="1:6">
      <c r="A113" s="53"/>
      <c r="B113" s="40"/>
      <c r="C113" s="810"/>
      <c r="D113" s="9"/>
      <c r="E113" s="76"/>
      <c r="F113" s="14"/>
    </row>
    <row r="114" spans="1:6" ht="25.5">
      <c r="A114" s="53"/>
      <c r="B114" s="40" t="s">
        <v>254</v>
      </c>
      <c r="C114" s="810"/>
      <c r="D114" s="9"/>
      <c r="E114" s="76"/>
      <c r="F114" s="14"/>
    </row>
    <row r="115" spans="1:6">
      <c r="A115" s="53"/>
      <c r="B115" s="40"/>
      <c r="C115" s="810"/>
      <c r="D115" s="9"/>
      <c r="E115" s="76"/>
      <c r="F115" s="14"/>
    </row>
    <row r="116" spans="1:6">
      <c r="A116" s="53" t="s">
        <v>10</v>
      </c>
      <c r="B116" s="41" t="s">
        <v>970</v>
      </c>
      <c r="C116" s="805">
        <f>C110</f>
        <v>408</v>
      </c>
      <c r="D116" s="9" t="s">
        <v>121</v>
      </c>
      <c r="E116" s="76"/>
      <c r="F116" s="14"/>
    </row>
    <row r="117" spans="1:6">
      <c r="A117" s="53"/>
      <c r="B117" s="41"/>
      <c r="C117" s="810"/>
      <c r="D117" s="9"/>
      <c r="E117" s="76"/>
      <c r="F117" s="14"/>
    </row>
    <row r="118" spans="1:6">
      <c r="A118" s="53"/>
      <c r="B118" s="40" t="s">
        <v>971</v>
      </c>
      <c r="C118" s="810"/>
      <c r="D118" s="9"/>
      <c r="E118" s="76"/>
      <c r="F118" s="14"/>
    </row>
    <row r="119" spans="1:6">
      <c r="A119" s="53"/>
      <c r="B119" s="41"/>
      <c r="C119" s="810"/>
      <c r="D119" s="9"/>
      <c r="E119" s="76"/>
      <c r="F119" s="14"/>
    </row>
    <row r="120" spans="1:6" ht="51">
      <c r="A120" s="53" t="s">
        <v>11</v>
      </c>
      <c r="B120" s="41" t="s">
        <v>974</v>
      </c>
      <c r="C120" s="805">
        <v>169</v>
      </c>
      <c r="D120" s="9" t="s">
        <v>134</v>
      </c>
      <c r="E120" s="76"/>
      <c r="F120" s="14"/>
    </row>
    <row r="121" spans="1:6">
      <c r="A121" s="53"/>
      <c r="B121" s="165"/>
      <c r="C121" s="810"/>
      <c r="D121" s="9"/>
      <c r="E121" s="76"/>
      <c r="F121" s="14"/>
    </row>
    <row r="122" spans="1:6">
      <c r="A122" s="53"/>
      <c r="B122" s="34" t="s">
        <v>94</v>
      </c>
      <c r="C122" s="810"/>
      <c r="D122" s="9"/>
      <c r="E122" s="76"/>
      <c r="F122" s="14"/>
    </row>
    <row r="123" spans="1:6">
      <c r="A123" s="53"/>
      <c r="B123" s="8"/>
      <c r="C123" s="810"/>
      <c r="D123" s="9"/>
      <c r="E123" s="76"/>
      <c r="F123" s="14"/>
    </row>
    <row r="124" spans="1:6" ht="25.5">
      <c r="A124" s="53"/>
      <c r="B124" s="34" t="s">
        <v>95</v>
      </c>
      <c r="C124" s="810"/>
      <c r="D124" s="9"/>
      <c r="E124" s="76"/>
      <c r="F124" s="14"/>
    </row>
    <row r="125" spans="1:6">
      <c r="A125" s="53"/>
      <c r="B125" s="8"/>
      <c r="C125" s="810"/>
      <c r="D125" s="9"/>
      <c r="E125" s="76"/>
      <c r="F125" s="14"/>
    </row>
    <row r="126" spans="1:6" ht="25.5">
      <c r="A126" s="53" t="s">
        <v>12</v>
      </c>
      <c r="B126" s="8" t="s">
        <v>104</v>
      </c>
      <c r="C126" s="805">
        <f>C16</f>
        <v>950</v>
      </c>
      <c r="D126" s="9" t="s">
        <v>121</v>
      </c>
      <c r="E126" s="76"/>
      <c r="F126" s="14"/>
    </row>
    <row r="127" spans="1:6">
      <c r="A127" s="53"/>
      <c r="B127" s="8"/>
      <c r="C127" s="805"/>
      <c r="D127" s="9"/>
      <c r="E127" s="76"/>
      <c r="F127" s="14"/>
    </row>
    <row r="128" spans="1:6" ht="51">
      <c r="A128" s="53"/>
      <c r="B128" s="34" t="s">
        <v>97</v>
      </c>
      <c r="C128" s="805"/>
      <c r="D128" s="9"/>
      <c r="E128" s="76"/>
      <c r="F128" s="14"/>
    </row>
    <row r="129" spans="1:6">
      <c r="A129" s="53"/>
      <c r="B129" s="8"/>
      <c r="C129" s="805"/>
      <c r="D129" s="9"/>
      <c r="E129" s="76"/>
      <c r="F129" s="14"/>
    </row>
    <row r="130" spans="1:6" ht="38.25">
      <c r="A130" s="53" t="s">
        <v>13</v>
      </c>
      <c r="B130" s="8" t="s">
        <v>106</v>
      </c>
      <c r="C130" s="805">
        <f>C126</f>
        <v>950</v>
      </c>
      <c r="D130" s="9" t="s">
        <v>121</v>
      </c>
      <c r="E130" s="76"/>
      <c r="F130" s="14"/>
    </row>
    <row r="131" spans="1:6">
      <c r="A131" s="53"/>
      <c r="B131" s="8"/>
      <c r="C131" s="805"/>
      <c r="D131" s="9"/>
      <c r="E131" s="76"/>
      <c r="F131" s="14"/>
    </row>
    <row r="132" spans="1:6">
      <c r="A132" s="53" t="s">
        <v>14</v>
      </c>
      <c r="B132" s="8" t="s">
        <v>98</v>
      </c>
      <c r="C132" s="805">
        <f>C120</f>
        <v>169</v>
      </c>
      <c r="D132" s="9" t="s">
        <v>134</v>
      </c>
      <c r="E132" s="76"/>
      <c r="F132" s="14"/>
    </row>
    <row r="133" spans="1:6">
      <c r="A133" s="53"/>
      <c r="B133" s="8"/>
      <c r="C133" s="805"/>
      <c r="D133" s="9"/>
      <c r="E133" s="76"/>
      <c r="F133" s="14"/>
    </row>
    <row r="134" spans="1:6">
      <c r="A134" s="53"/>
      <c r="B134" s="8"/>
      <c r="C134" s="805"/>
      <c r="D134" s="9"/>
      <c r="E134" s="76"/>
      <c r="F134" s="14"/>
    </row>
    <row r="135" spans="1:6">
      <c r="A135" s="53"/>
      <c r="B135" s="8"/>
      <c r="C135" s="805"/>
      <c r="D135" s="9"/>
      <c r="E135" s="76"/>
      <c r="F135" s="14"/>
    </row>
    <row r="136" spans="1:6" ht="13.5" thickBot="1">
      <c r="A136" s="124"/>
      <c r="B136" s="1000" t="s">
        <v>923</v>
      </c>
      <c r="C136" s="1001"/>
      <c r="D136" s="1002"/>
      <c r="E136" s="451"/>
      <c r="F136" s="668"/>
    </row>
    <row r="137" spans="1:6" ht="13.5" thickTop="1">
      <c r="A137" s="24"/>
      <c r="B137" s="1003"/>
      <c r="C137" s="1004"/>
      <c r="D137" s="1005"/>
      <c r="E137" s="75"/>
      <c r="F137" s="26"/>
    </row>
    <row r="138" spans="1:6">
      <c r="A138" s="375"/>
      <c r="B138" s="334"/>
      <c r="C138" s="848"/>
      <c r="D138" s="333"/>
      <c r="E138" s="174"/>
      <c r="F138" s="565"/>
    </row>
    <row r="139" spans="1:6">
      <c r="A139" s="375"/>
      <c r="B139" s="334"/>
      <c r="C139" s="848"/>
      <c r="D139" s="333"/>
      <c r="E139" s="174"/>
      <c r="F139" s="565"/>
    </row>
    <row r="140" spans="1:6">
      <c r="A140" s="124"/>
      <c r="B140" s="20"/>
      <c r="C140" s="815"/>
      <c r="D140" s="21"/>
      <c r="E140" s="74"/>
      <c r="F140" s="22"/>
    </row>
    <row r="141" spans="1:6">
      <c r="A141" s="24" t="s">
        <v>0</v>
      </c>
      <c r="B141" s="25" t="s">
        <v>1</v>
      </c>
      <c r="C141" s="816" t="s">
        <v>2</v>
      </c>
      <c r="D141" s="25" t="s">
        <v>3</v>
      </c>
      <c r="E141" s="75" t="s">
        <v>4</v>
      </c>
      <c r="F141" s="26" t="s">
        <v>5</v>
      </c>
    </row>
    <row r="142" spans="1:6">
      <c r="A142" s="53"/>
      <c r="B142" s="8"/>
      <c r="C142" s="805"/>
      <c r="D142" s="9"/>
      <c r="E142" s="76"/>
      <c r="F142" s="14"/>
    </row>
    <row r="143" spans="1:6">
      <c r="A143" s="53"/>
      <c r="B143" s="34" t="s">
        <v>99</v>
      </c>
      <c r="C143" s="805"/>
      <c r="D143" s="9"/>
      <c r="E143" s="76"/>
      <c r="F143" s="14"/>
    </row>
    <row r="144" spans="1:6">
      <c r="A144" s="53"/>
      <c r="B144" s="8"/>
      <c r="C144" s="805"/>
      <c r="D144" s="9"/>
      <c r="E144" s="76"/>
      <c r="F144" s="14"/>
    </row>
    <row r="145" spans="1:6" ht="89.25">
      <c r="A145" s="53"/>
      <c r="B145" s="34" t="s">
        <v>82</v>
      </c>
      <c r="C145" s="805"/>
      <c r="D145" s="9"/>
      <c r="E145" s="76"/>
      <c r="F145" s="14"/>
    </row>
    <row r="146" spans="1:6">
      <c r="A146" s="53"/>
      <c r="B146" s="8"/>
      <c r="C146" s="805"/>
      <c r="D146" s="9"/>
      <c r="E146" s="76"/>
      <c r="F146" s="14"/>
    </row>
    <row r="147" spans="1:6" ht="25.5">
      <c r="A147" s="53" t="s">
        <v>6</v>
      </c>
      <c r="B147" s="8" t="s">
        <v>92</v>
      </c>
      <c r="C147" s="805">
        <f>C130</f>
        <v>950</v>
      </c>
      <c r="D147" s="9" t="s">
        <v>121</v>
      </c>
      <c r="E147" s="76"/>
      <c r="F147" s="14"/>
    </row>
    <row r="148" spans="1:6">
      <c r="A148" s="53"/>
      <c r="B148" s="8"/>
      <c r="C148" s="805"/>
      <c r="D148" s="9"/>
      <c r="E148" s="76"/>
      <c r="F148" s="14"/>
    </row>
    <row r="149" spans="1:6">
      <c r="A149" s="53" t="s">
        <v>9</v>
      </c>
      <c r="B149" s="8" t="s">
        <v>83</v>
      </c>
      <c r="C149" s="805">
        <f>C132</f>
        <v>169</v>
      </c>
      <c r="D149" s="9" t="s">
        <v>134</v>
      </c>
      <c r="E149" s="76"/>
      <c r="F149" s="14"/>
    </row>
    <row r="150" spans="1:6">
      <c r="A150" s="53"/>
      <c r="B150" s="8"/>
      <c r="C150" s="805"/>
      <c r="D150" s="9"/>
      <c r="E150" s="76"/>
      <c r="F150" s="14"/>
    </row>
    <row r="151" spans="1:6">
      <c r="A151" s="53" t="s">
        <v>10</v>
      </c>
      <c r="B151" s="8" t="s">
        <v>84</v>
      </c>
      <c r="C151" s="805">
        <v>169</v>
      </c>
      <c r="D151" s="9" t="s">
        <v>134</v>
      </c>
      <c r="E151" s="76"/>
      <c r="F151" s="14"/>
    </row>
    <row r="152" spans="1:6">
      <c r="A152" s="53"/>
      <c r="B152" s="8"/>
      <c r="C152" s="805"/>
      <c r="D152" s="9"/>
      <c r="E152" s="76"/>
      <c r="F152" s="14"/>
    </row>
    <row r="153" spans="1:6">
      <c r="A153" s="53"/>
      <c r="B153" s="34" t="s">
        <v>100</v>
      </c>
      <c r="C153" s="805"/>
      <c r="D153" s="9"/>
      <c r="E153" s="76"/>
      <c r="F153" s="14"/>
    </row>
    <row r="154" spans="1:6">
      <c r="A154" s="53"/>
      <c r="B154" s="8"/>
      <c r="C154" s="805"/>
      <c r="D154" s="9"/>
      <c r="E154" s="76"/>
      <c r="F154" s="14"/>
    </row>
    <row r="155" spans="1:6">
      <c r="A155" s="53" t="s">
        <v>11</v>
      </c>
      <c r="B155" s="8" t="s">
        <v>85</v>
      </c>
      <c r="C155" s="805">
        <v>169</v>
      </c>
      <c r="D155" s="9" t="s">
        <v>134</v>
      </c>
      <c r="E155" s="76"/>
      <c r="F155" s="14"/>
    </row>
    <row r="156" spans="1:6">
      <c r="A156" s="338"/>
      <c r="B156" s="171"/>
      <c r="C156" s="857"/>
      <c r="D156" s="340"/>
      <c r="E156" s="697"/>
      <c r="F156" s="667"/>
    </row>
    <row r="157" spans="1:6">
      <c r="A157" s="336"/>
      <c r="B157" s="165" t="s">
        <v>909</v>
      </c>
      <c r="C157" s="849"/>
      <c r="D157" s="166"/>
      <c r="E157" s="696"/>
      <c r="F157" s="667"/>
    </row>
    <row r="158" spans="1:6">
      <c r="A158" s="336"/>
      <c r="B158" s="168"/>
      <c r="C158" s="849"/>
      <c r="D158" s="166"/>
      <c r="E158" s="696"/>
      <c r="F158" s="667"/>
    </row>
    <row r="159" spans="1:6">
      <c r="A159" s="336"/>
      <c r="B159" s="107"/>
      <c r="C159" s="849"/>
      <c r="D159" s="166"/>
      <c r="E159" s="696"/>
      <c r="F159" s="667"/>
    </row>
    <row r="160" spans="1:6" ht="38.25">
      <c r="A160" s="552" t="s">
        <v>12</v>
      </c>
      <c r="B160" s="544" t="s">
        <v>911</v>
      </c>
      <c r="C160" s="850" t="s">
        <v>40</v>
      </c>
      <c r="D160" s="342">
        <v>172</v>
      </c>
      <c r="E160" s="697"/>
      <c r="F160" s="14"/>
    </row>
    <row r="161" spans="1:6">
      <c r="A161" s="336"/>
      <c r="B161" s="107"/>
      <c r="C161" s="849"/>
      <c r="D161" s="166"/>
      <c r="E161" s="696"/>
      <c r="F161" s="667"/>
    </row>
    <row r="162" spans="1:6" ht="25.5">
      <c r="A162" s="552" t="s">
        <v>13</v>
      </c>
      <c r="B162" s="545" t="s">
        <v>912</v>
      </c>
      <c r="C162" s="850" t="s">
        <v>913</v>
      </c>
      <c r="D162" s="337">
        <v>10</v>
      </c>
      <c r="E162" s="697"/>
      <c r="F162" s="14"/>
    </row>
    <row r="163" spans="1:6">
      <c r="A163" s="552"/>
      <c r="B163" s="545"/>
      <c r="C163" s="850"/>
      <c r="D163" s="337"/>
      <c r="E163" s="697"/>
      <c r="F163" s="14"/>
    </row>
    <row r="164" spans="1:6">
      <c r="A164" s="552" t="s">
        <v>14</v>
      </c>
      <c r="B164" s="545" t="s">
        <v>914</v>
      </c>
      <c r="C164" s="850" t="s">
        <v>913</v>
      </c>
      <c r="D164" s="337">
        <v>10</v>
      </c>
      <c r="E164" s="697"/>
      <c r="F164" s="14"/>
    </row>
    <row r="165" spans="1:6">
      <c r="A165" s="53"/>
      <c r="B165" s="8"/>
      <c r="C165" s="810"/>
      <c r="D165" s="9"/>
      <c r="E165" s="76"/>
      <c r="F165" s="14"/>
    </row>
    <row r="166" spans="1:6">
      <c r="A166" s="53"/>
      <c r="B166" s="8"/>
      <c r="C166" s="810"/>
      <c r="D166" s="9"/>
      <c r="E166" s="76"/>
      <c r="F166" s="14"/>
    </row>
    <row r="167" spans="1:6">
      <c r="A167" s="53"/>
      <c r="B167" s="8"/>
      <c r="C167" s="810"/>
      <c r="D167" s="9"/>
      <c r="E167" s="76"/>
      <c r="F167" s="14"/>
    </row>
    <row r="168" spans="1:6">
      <c r="A168" s="53"/>
      <c r="B168" s="8"/>
      <c r="C168" s="810"/>
      <c r="D168" s="9"/>
      <c r="E168" s="76"/>
      <c r="F168" s="14"/>
    </row>
    <row r="169" spans="1:6">
      <c r="A169" s="53"/>
      <c r="B169" s="8"/>
      <c r="C169" s="810"/>
      <c r="D169" s="9"/>
      <c r="E169" s="76"/>
      <c r="F169" s="14"/>
    </row>
    <row r="170" spans="1:6">
      <c r="A170" s="53"/>
      <c r="B170" s="8"/>
      <c r="C170" s="810"/>
      <c r="D170" s="9"/>
      <c r="E170" s="76"/>
      <c r="F170" s="14"/>
    </row>
    <row r="171" spans="1:6">
      <c r="A171" s="53"/>
      <c r="B171" s="8"/>
      <c r="C171" s="810"/>
      <c r="D171" s="9"/>
      <c r="E171" s="76"/>
      <c r="F171" s="14"/>
    </row>
    <row r="172" spans="1:6">
      <c r="A172" s="53"/>
      <c r="B172" s="8"/>
      <c r="C172" s="810"/>
      <c r="D172" s="9"/>
      <c r="E172" s="76"/>
      <c r="F172" s="14"/>
    </row>
    <row r="173" spans="1:6">
      <c r="A173" s="53"/>
      <c r="B173" s="8"/>
      <c r="C173" s="810"/>
      <c r="D173" s="9"/>
      <c r="E173" s="76"/>
      <c r="F173" s="14"/>
    </row>
    <row r="174" spans="1:6">
      <c r="A174" s="53"/>
      <c r="B174" s="8"/>
      <c r="C174" s="810"/>
      <c r="D174" s="9"/>
      <c r="E174" s="76"/>
      <c r="F174" s="14"/>
    </row>
    <row r="175" spans="1:6">
      <c r="A175" s="53"/>
      <c r="B175" s="8"/>
      <c r="C175" s="810"/>
      <c r="D175" s="9"/>
      <c r="E175" s="76"/>
      <c r="F175" s="14"/>
    </row>
    <row r="176" spans="1:6">
      <c r="A176" s="53"/>
      <c r="B176" s="8"/>
      <c r="C176" s="810"/>
      <c r="D176" s="9"/>
      <c r="E176" s="76"/>
      <c r="F176" s="14"/>
    </row>
    <row r="177" spans="1:6">
      <c r="A177" s="53"/>
      <c r="B177" s="8"/>
      <c r="C177" s="810"/>
      <c r="D177" s="9"/>
      <c r="E177" s="76"/>
      <c r="F177" s="14"/>
    </row>
    <row r="178" spans="1:6">
      <c r="A178" s="53"/>
      <c r="B178" s="8"/>
      <c r="C178" s="810"/>
      <c r="D178" s="9"/>
      <c r="E178" s="76"/>
      <c r="F178" s="14"/>
    </row>
    <row r="179" spans="1:6">
      <c r="A179" s="53"/>
      <c r="B179" s="8"/>
      <c r="C179" s="810"/>
      <c r="D179" s="9"/>
      <c r="E179" s="76"/>
      <c r="F179" s="14"/>
    </row>
    <row r="180" spans="1:6">
      <c r="A180" s="53"/>
      <c r="B180" s="56"/>
      <c r="C180" s="810"/>
      <c r="D180" s="56"/>
      <c r="E180" s="85"/>
      <c r="F180" s="26"/>
    </row>
    <row r="181" spans="1:6" ht="13.5" thickBot="1">
      <c r="A181" s="124"/>
      <c r="B181" s="1000" t="s">
        <v>972</v>
      </c>
      <c r="C181" s="1001"/>
      <c r="D181" s="1002"/>
      <c r="E181" s="451"/>
      <c r="F181" s="703"/>
    </row>
    <row r="182" spans="1:6" ht="13.5" thickTop="1">
      <c r="A182" s="24"/>
      <c r="B182" s="1003"/>
      <c r="C182" s="1004"/>
      <c r="D182" s="1005"/>
      <c r="E182" s="75"/>
      <c r="F182" s="26"/>
    </row>
    <row r="183" spans="1:6">
      <c r="A183" s="332"/>
      <c r="B183" s="332"/>
      <c r="C183" s="847"/>
      <c r="D183" s="332"/>
      <c r="E183" s="332"/>
      <c r="F183" s="564"/>
    </row>
    <row r="184" spans="1:6">
      <c r="A184" s="332"/>
      <c r="B184" s="332"/>
      <c r="C184" s="847"/>
      <c r="D184" s="332"/>
      <c r="E184" s="332"/>
      <c r="F184" s="564"/>
    </row>
    <row r="185" spans="1:6" ht="12.95" customHeight="1">
      <c r="A185" s="124"/>
      <c r="B185" s="20"/>
      <c r="C185" s="815"/>
      <c r="D185" s="21"/>
      <c r="E185" s="74"/>
      <c r="F185" s="22"/>
    </row>
    <row r="186" spans="1:6" ht="12.95" customHeight="1">
      <c r="A186" s="24" t="s">
        <v>0</v>
      </c>
      <c r="B186" s="25" t="s">
        <v>1</v>
      </c>
      <c r="C186" s="816" t="s">
        <v>2</v>
      </c>
      <c r="D186" s="25" t="s">
        <v>3</v>
      </c>
      <c r="E186" s="75" t="s">
        <v>4</v>
      </c>
      <c r="F186" s="26" t="s">
        <v>5</v>
      </c>
    </row>
    <row r="187" spans="1:6">
      <c r="A187" s="53"/>
      <c r="B187" s="8"/>
      <c r="C187" s="810"/>
      <c r="D187" s="9"/>
      <c r="E187" s="76"/>
      <c r="F187" s="14"/>
    </row>
    <row r="188" spans="1:6">
      <c r="A188" s="53"/>
      <c r="B188" s="8"/>
      <c r="C188" s="810"/>
      <c r="D188" s="9"/>
      <c r="E188" s="76"/>
      <c r="F188" s="14"/>
    </row>
    <row r="189" spans="1:6">
      <c r="A189" s="53"/>
      <c r="B189" s="8"/>
      <c r="C189" s="810"/>
      <c r="D189" s="9"/>
      <c r="E189" s="76"/>
      <c r="F189" s="14"/>
    </row>
    <row r="190" spans="1:6">
      <c r="A190" s="53"/>
      <c r="B190" s="8"/>
      <c r="C190" s="810"/>
      <c r="D190" s="9"/>
      <c r="E190" s="76"/>
      <c r="F190" s="14"/>
    </row>
    <row r="191" spans="1:6">
      <c r="A191" s="53"/>
      <c r="B191" s="8"/>
      <c r="C191" s="810"/>
      <c r="D191" s="9"/>
      <c r="E191" s="76"/>
      <c r="F191" s="14"/>
    </row>
    <row r="192" spans="1:6">
      <c r="A192" s="53"/>
      <c r="B192" s="8"/>
      <c r="C192" s="810"/>
      <c r="D192" s="9"/>
      <c r="E192" s="76"/>
      <c r="F192" s="14"/>
    </row>
    <row r="193" spans="1:6">
      <c r="A193" s="53"/>
      <c r="B193" s="8"/>
      <c r="C193" s="810"/>
      <c r="D193" s="9"/>
      <c r="E193" s="76"/>
      <c r="F193" s="14"/>
    </row>
    <row r="194" spans="1:6">
      <c r="A194" s="53"/>
      <c r="B194" s="34" t="s">
        <v>33</v>
      </c>
      <c r="C194" s="810"/>
      <c r="D194" s="56"/>
      <c r="E194" s="85"/>
      <c r="F194" s="395"/>
    </row>
    <row r="195" spans="1:6">
      <c r="A195" s="53"/>
      <c r="B195" s="261"/>
      <c r="C195" s="810"/>
      <c r="D195" s="56"/>
      <c r="E195" s="85"/>
      <c r="F195" s="395"/>
    </row>
    <row r="196" spans="1:6">
      <c r="A196" s="53"/>
      <c r="B196" s="261"/>
      <c r="C196" s="810"/>
      <c r="D196" s="56"/>
      <c r="E196" s="85"/>
      <c r="F196" s="395"/>
    </row>
    <row r="197" spans="1:6">
      <c r="A197" s="53"/>
      <c r="B197" s="261" t="s">
        <v>975</v>
      </c>
      <c r="C197" s="810"/>
      <c r="D197" s="56"/>
      <c r="E197" s="85"/>
      <c r="F197" s="395"/>
    </row>
    <row r="198" spans="1:6">
      <c r="A198" s="53"/>
      <c r="B198" s="261"/>
      <c r="C198" s="810"/>
      <c r="D198" s="56"/>
      <c r="E198" s="85"/>
      <c r="F198" s="395"/>
    </row>
    <row r="199" spans="1:6">
      <c r="A199" s="53"/>
      <c r="B199" s="261"/>
      <c r="C199" s="810"/>
      <c r="D199" s="56"/>
      <c r="E199" s="85"/>
      <c r="F199" s="395"/>
    </row>
    <row r="200" spans="1:6">
      <c r="A200" s="53"/>
      <c r="B200" s="261" t="s">
        <v>925</v>
      </c>
      <c r="C200" s="810"/>
      <c r="D200" s="56"/>
      <c r="E200" s="85"/>
      <c r="F200" s="395"/>
    </row>
    <row r="201" spans="1:6">
      <c r="A201" s="53"/>
      <c r="B201" s="8"/>
      <c r="C201" s="810"/>
      <c r="D201" s="9"/>
      <c r="E201" s="76"/>
      <c r="F201" s="14"/>
    </row>
    <row r="202" spans="1:6">
      <c r="A202" s="53"/>
      <c r="B202" s="8"/>
      <c r="C202" s="810"/>
      <c r="D202" s="9"/>
      <c r="E202" s="76"/>
      <c r="F202" s="14"/>
    </row>
    <row r="203" spans="1:6">
      <c r="A203" s="53"/>
      <c r="B203" s="8"/>
      <c r="C203" s="810"/>
      <c r="D203" s="9"/>
      <c r="E203" s="76"/>
      <c r="F203" s="14"/>
    </row>
    <row r="204" spans="1:6">
      <c r="A204" s="53"/>
      <c r="B204" s="8"/>
      <c r="C204" s="810"/>
      <c r="D204" s="9"/>
      <c r="E204" s="76"/>
      <c r="F204" s="14"/>
    </row>
    <row r="205" spans="1:6">
      <c r="A205" s="53"/>
      <c r="B205" s="8"/>
      <c r="C205" s="810"/>
      <c r="D205" s="9"/>
      <c r="E205" s="76"/>
      <c r="F205" s="14"/>
    </row>
    <row r="206" spans="1:6">
      <c r="A206" s="53"/>
      <c r="B206" s="8"/>
      <c r="C206" s="810"/>
      <c r="D206" s="9"/>
      <c r="E206" s="76"/>
      <c r="F206" s="14"/>
    </row>
    <row r="207" spans="1:6">
      <c r="A207" s="53"/>
      <c r="B207" s="8"/>
      <c r="C207" s="810"/>
      <c r="D207" s="9"/>
      <c r="E207" s="76"/>
      <c r="F207" s="14"/>
    </row>
    <row r="208" spans="1:6">
      <c r="A208" s="53"/>
      <c r="B208" s="8"/>
      <c r="C208" s="810"/>
      <c r="D208" s="9"/>
      <c r="E208" s="76"/>
      <c r="F208" s="14"/>
    </row>
    <row r="209" spans="1:6">
      <c r="A209" s="53"/>
      <c r="B209" s="8"/>
      <c r="C209" s="810"/>
      <c r="D209" s="9"/>
      <c r="E209" s="76"/>
      <c r="F209" s="14"/>
    </row>
    <row r="210" spans="1:6">
      <c r="A210" s="53"/>
      <c r="B210" s="8"/>
      <c r="C210" s="810"/>
      <c r="D210" s="9"/>
      <c r="E210" s="76"/>
      <c r="F210" s="14"/>
    </row>
    <row r="211" spans="1:6">
      <c r="A211" s="53"/>
      <c r="B211" s="8"/>
      <c r="C211" s="810"/>
      <c r="D211" s="9"/>
      <c r="E211" s="76"/>
      <c r="F211" s="14"/>
    </row>
    <row r="212" spans="1:6">
      <c r="A212" s="53"/>
      <c r="B212" s="8"/>
      <c r="C212" s="810"/>
      <c r="D212" s="9"/>
      <c r="E212" s="76"/>
      <c r="F212" s="14"/>
    </row>
    <row r="213" spans="1:6">
      <c r="A213" s="53"/>
      <c r="B213" s="8"/>
      <c r="C213" s="810"/>
      <c r="D213" s="9"/>
      <c r="E213" s="76"/>
      <c r="F213" s="14"/>
    </row>
    <row r="214" spans="1:6">
      <c r="A214" s="53"/>
      <c r="B214" s="8"/>
      <c r="C214" s="810"/>
      <c r="D214" s="9"/>
      <c r="E214" s="76"/>
      <c r="F214" s="14"/>
    </row>
    <row r="215" spans="1:6">
      <c r="A215" s="53"/>
      <c r="B215" s="8"/>
      <c r="C215" s="810"/>
      <c r="D215" s="9"/>
      <c r="E215" s="76"/>
      <c r="F215" s="14"/>
    </row>
    <row r="216" spans="1:6">
      <c r="A216" s="53"/>
      <c r="B216" s="8"/>
      <c r="C216" s="810"/>
      <c r="D216" s="9"/>
      <c r="E216" s="76"/>
      <c r="F216" s="14"/>
    </row>
    <row r="217" spans="1:6">
      <c r="A217" s="53"/>
      <c r="B217" s="8"/>
      <c r="C217" s="810"/>
      <c r="D217" s="9"/>
      <c r="E217" s="76"/>
      <c r="F217" s="14"/>
    </row>
    <row r="218" spans="1:6">
      <c r="A218" s="53"/>
      <c r="B218" s="8"/>
      <c r="C218" s="810"/>
      <c r="D218" s="9"/>
      <c r="E218" s="76"/>
      <c r="F218" s="14"/>
    </row>
    <row r="219" spans="1:6">
      <c r="A219" s="53"/>
      <c r="B219" s="8"/>
      <c r="C219" s="810"/>
      <c r="D219" s="9"/>
      <c r="E219" s="76"/>
      <c r="F219" s="14"/>
    </row>
    <row r="220" spans="1:6">
      <c r="A220" s="53"/>
      <c r="B220" s="8"/>
      <c r="C220" s="810"/>
      <c r="D220" s="9"/>
      <c r="E220" s="76"/>
      <c r="F220" s="14"/>
    </row>
    <row r="221" spans="1:6">
      <c r="A221" s="53"/>
      <c r="B221" s="8"/>
      <c r="C221" s="810"/>
      <c r="D221" s="9"/>
      <c r="E221" s="76"/>
      <c r="F221" s="14"/>
    </row>
    <row r="222" spans="1:6">
      <c r="A222" s="53"/>
      <c r="B222" s="8"/>
      <c r="C222" s="810"/>
      <c r="D222" s="9"/>
      <c r="E222" s="76"/>
      <c r="F222" s="14"/>
    </row>
    <row r="223" spans="1:6">
      <c r="A223" s="53"/>
      <c r="B223" s="8"/>
      <c r="C223" s="810"/>
      <c r="D223" s="9"/>
      <c r="E223" s="76"/>
      <c r="F223" s="14"/>
    </row>
    <row r="224" spans="1:6">
      <c r="A224" s="53"/>
      <c r="B224" s="8"/>
      <c r="C224" s="810"/>
      <c r="D224" s="9"/>
      <c r="E224" s="76"/>
      <c r="F224" s="14"/>
    </row>
    <row r="225" spans="1:6">
      <c r="A225" s="53"/>
      <c r="B225" s="8"/>
      <c r="C225" s="810"/>
      <c r="D225" s="9"/>
      <c r="E225" s="76"/>
      <c r="F225" s="14"/>
    </row>
    <row r="226" spans="1:6">
      <c r="A226" s="53"/>
      <c r="B226" s="8"/>
      <c r="C226" s="810"/>
      <c r="D226" s="9"/>
      <c r="E226" s="76"/>
      <c r="F226" s="14"/>
    </row>
    <row r="227" spans="1:6">
      <c r="A227" s="53"/>
      <c r="B227" s="8"/>
      <c r="C227" s="810"/>
      <c r="D227" s="9"/>
      <c r="E227" s="76"/>
      <c r="F227" s="14"/>
    </row>
    <row r="228" spans="1:6">
      <c r="A228" s="53"/>
      <c r="B228" s="8"/>
      <c r="C228" s="810"/>
      <c r="D228" s="9"/>
      <c r="E228" s="76"/>
      <c r="F228" s="14"/>
    </row>
    <row r="229" spans="1:6">
      <c r="A229" s="53"/>
      <c r="B229" s="8"/>
      <c r="C229" s="810"/>
      <c r="D229" s="9"/>
      <c r="E229" s="76"/>
      <c r="F229" s="14"/>
    </row>
    <row r="230" spans="1:6">
      <c r="A230" s="53"/>
      <c r="B230" s="8"/>
      <c r="C230" s="810"/>
      <c r="D230" s="9"/>
      <c r="E230" s="76"/>
      <c r="F230" s="14"/>
    </row>
    <row r="231" spans="1:6">
      <c r="A231" s="53"/>
      <c r="B231" s="8"/>
      <c r="C231" s="810"/>
      <c r="D231" s="9"/>
      <c r="E231" s="76"/>
      <c r="F231" s="14"/>
    </row>
    <row r="232" spans="1:6">
      <c r="A232" s="53"/>
      <c r="B232" s="8"/>
      <c r="C232" s="810"/>
      <c r="D232" s="9"/>
      <c r="E232" s="76"/>
      <c r="F232" s="14"/>
    </row>
    <row r="233" spans="1:6">
      <c r="A233" s="53"/>
      <c r="B233" s="8"/>
      <c r="C233" s="810"/>
      <c r="D233" s="9"/>
      <c r="E233" s="76"/>
      <c r="F233" s="14"/>
    </row>
    <row r="234" spans="1:6">
      <c r="A234" s="53"/>
      <c r="B234" s="8"/>
      <c r="C234" s="810"/>
      <c r="D234" s="9"/>
      <c r="E234" s="76"/>
      <c r="F234" s="14"/>
    </row>
    <row r="235" spans="1:6">
      <c r="A235" s="53"/>
      <c r="B235" s="8"/>
      <c r="C235" s="810"/>
      <c r="D235" s="9"/>
      <c r="E235" s="76"/>
      <c r="F235" s="14"/>
    </row>
    <row r="236" spans="1:6" ht="13.5" thickBot="1">
      <c r="A236" s="124"/>
      <c r="B236" s="1000" t="s">
        <v>922</v>
      </c>
      <c r="C236" s="1001"/>
      <c r="D236" s="1002"/>
      <c r="E236" s="451"/>
      <c r="F236" s="668"/>
    </row>
    <row r="237" spans="1:6" ht="13.5" thickTop="1">
      <c r="A237" s="24"/>
      <c r="B237" s="1003"/>
      <c r="C237" s="1004"/>
      <c r="D237" s="1005"/>
      <c r="E237" s="75"/>
      <c r="F237" s="26"/>
    </row>
    <row r="238" spans="1:6">
      <c r="A238" s="332"/>
      <c r="B238" s="332"/>
      <c r="C238" s="847"/>
      <c r="D238" s="332"/>
      <c r="E238" s="332"/>
      <c r="F238" s="564"/>
    </row>
    <row r="239" spans="1:6">
      <c r="A239" s="332"/>
      <c r="B239" s="332"/>
      <c r="C239" s="847"/>
      <c r="D239" s="332"/>
      <c r="E239" s="332"/>
      <c r="F239" s="564"/>
    </row>
    <row r="240" spans="1:6" ht="12.95" customHeight="1">
      <c r="A240" s="124"/>
      <c r="B240" s="20"/>
      <c r="C240" s="815"/>
      <c r="D240" s="21"/>
      <c r="E240" s="74"/>
      <c r="F240" s="22"/>
    </row>
    <row r="241" spans="1:6" ht="12.95" customHeight="1">
      <c r="A241" s="24" t="s">
        <v>0</v>
      </c>
      <c r="B241" s="25" t="s">
        <v>1</v>
      </c>
      <c r="C241" s="816" t="s">
        <v>2</v>
      </c>
      <c r="D241" s="25" t="s">
        <v>3</v>
      </c>
      <c r="E241" s="75" t="s">
        <v>4</v>
      </c>
      <c r="F241" s="26" t="s">
        <v>5</v>
      </c>
    </row>
    <row r="242" spans="1:6" ht="12.95" customHeight="1">
      <c r="A242" s="53"/>
      <c r="B242" s="8"/>
      <c r="C242" s="810"/>
      <c r="D242" s="9"/>
      <c r="E242" s="76"/>
      <c r="F242" s="14"/>
    </row>
    <row r="243" spans="1:6" ht="12.95" customHeight="1">
      <c r="A243" s="53"/>
      <c r="B243" s="16" t="s">
        <v>41</v>
      </c>
      <c r="C243" s="800"/>
      <c r="D243" s="9"/>
      <c r="E243" s="76"/>
      <c r="F243" s="14"/>
    </row>
    <row r="244" spans="1:6" ht="12.95" customHeight="1">
      <c r="A244" s="53"/>
      <c r="B244" s="16"/>
      <c r="C244" s="800"/>
      <c r="D244" s="9"/>
      <c r="E244" s="76"/>
      <c r="F244" s="14"/>
    </row>
    <row r="245" spans="1:6" ht="12.95" customHeight="1">
      <c r="A245" s="53"/>
      <c r="B245" s="16" t="s">
        <v>44</v>
      </c>
      <c r="C245" s="800"/>
      <c r="D245" s="9"/>
      <c r="E245" s="76"/>
      <c r="F245" s="14"/>
    </row>
    <row r="246" spans="1:6" ht="12.95" customHeight="1">
      <c r="A246" s="53"/>
      <c r="B246" s="16"/>
      <c r="C246" s="800"/>
      <c r="D246" s="9"/>
      <c r="E246" s="76"/>
      <c r="F246" s="14"/>
    </row>
    <row r="247" spans="1:6">
      <c r="A247" s="53"/>
      <c r="B247" s="16" t="s">
        <v>947</v>
      </c>
      <c r="C247" s="805"/>
      <c r="D247" s="9"/>
      <c r="E247" s="76"/>
      <c r="F247" s="425"/>
    </row>
    <row r="248" spans="1:6">
      <c r="A248" s="53"/>
      <c r="B248" s="16"/>
      <c r="C248" s="800"/>
      <c r="D248" s="9"/>
      <c r="E248" s="76"/>
      <c r="F248" s="14"/>
    </row>
    <row r="249" spans="1:6" ht="76.5">
      <c r="A249" s="196"/>
      <c r="B249" s="267" t="s">
        <v>944</v>
      </c>
      <c r="C249" s="857"/>
      <c r="D249" s="170"/>
      <c r="E249" s="76"/>
      <c r="F249" s="14"/>
    </row>
    <row r="250" spans="1:6">
      <c r="A250" s="196"/>
      <c r="B250" s="171"/>
      <c r="C250" s="857"/>
      <c r="D250" s="170"/>
      <c r="E250" s="76"/>
      <c r="F250" s="14"/>
    </row>
    <row r="251" spans="1:6">
      <c r="A251" s="196" t="s">
        <v>6</v>
      </c>
      <c r="B251" s="171" t="s">
        <v>439</v>
      </c>
      <c r="C251" s="857">
        <v>18</v>
      </c>
      <c r="D251" s="170" t="s">
        <v>24</v>
      </c>
      <c r="E251" s="76"/>
      <c r="F251" s="14"/>
    </row>
    <row r="252" spans="1:6">
      <c r="A252" s="196"/>
      <c r="B252" s="171"/>
      <c r="C252" s="857"/>
      <c r="D252" s="170"/>
      <c r="E252" s="76"/>
      <c r="F252" s="14"/>
    </row>
    <row r="253" spans="1:6">
      <c r="A253" s="196" t="s">
        <v>9</v>
      </c>
      <c r="B253" s="171" t="s">
        <v>465</v>
      </c>
      <c r="C253" s="857">
        <v>9</v>
      </c>
      <c r="D253" s="170" t="s">
        <v>24</v>
      </c>
      <c r="E253" s="76"/>
      <c r="F253" s="14"/>
    </row>
    <row r="254" spans="1:6" ht="12.95" customHeight="1">
      <c r="A254" s="196"/>
      <c r="B254" s="171"/>
      <c r="C254" s="857"/>
      <c r="D254" s="170"/>
      <c r="E254" s="76"/>
      <c r="F254" s="14"/>
    </row>
    <row r="255" spans="1:6" ht="12.95" customHeight="1">
      <c r="A255" s="196" t="s">
        <v>10</v>
      </c>
      <c r="B255" s="171" t="s">
        <v>440</v>
      </c>
      <c r="C255" s="857">
        <v>2</v>
      </c>
      <c r="D255" s="170" t="s">
        <v>24</v>
      </c>
      <c r="E255" s="76"/>
      <c r="F255" s="14"/>
    </row>
    <row r="256" spans="1:6" ht="12.95" customHeight="1">
      <c r="A256" s="196"/>
      <c r="B256" s="171"/>
      <c r="C256" s="857"/>
      <c r="D256" s="170"/>
      <c r="E256" s="76"/>
      <c r="F256" s="14"/>
    </row>
    <row r="257" spans="1:6" ht="12.95" customHeight="1">
      <c r="A257" s="196" t="s">
        <v>11</v>
      </c>
      <c r="B257" s="171" t="s">
        <v>450</v>
      </c>
      <c r="C257" s="857">
        <v>3</v>
      </c>
      <c r="D257" s="170" t="s">
        <v>24</v>
      </c>
      <c r="E257" s="76"/>
      <c r="F257" s="14"/>
    </row>
    <row r="258" spans="1:6" ht="12.95" customHeight="1">
      <c r="A258" s="53"/>
      <c r="B258" s="16"/>
      <c r="C258" s="805"/>
      <c r="D258" s="9"/>
      <c r="E258" s="76"/>
      <c r="F258" s="14"/>
    </row>
    <row r="259" spans="1:6" ht="12.95" customHeight="1">
      <c r="A259" s="53" t="s">
        <v>12</v>
      </c>
      <c r="B259" s="171" t="s">
        <v>442</v>
      </c>
      <c r="C259" s="857">
        <v>3</v>
      </c>
      <c r="D259" s="170" t="s">
        <v>24</v>
      </c>
      <c r="E259" s="76"/>
      <c r="F259" s="14"/>
    </row>
    <row r="260" spans="1:6" ht="12.95" customHeight="1">
      <c r="A260" s="53"/>
      <c r="B260" s="17"/>
      <c r="C260" s="805"/>
      <c r="D260" s="9"/>
      <c r="E260" s="76"/>
      <c r="F260" s="425"/>
    </row>
    <row r="261" spans="1:6" ht="12.95" customHeight="1">
      <c r="A261" s="53"/>
      <c r="B261" s="171"/>
      <c r="C261" s="857"/>
      <c r="D261" s="170"/>
      <c r="E261" s="76"/>
      <c r="F261" s="14"/>
    </row>
    <row r="262" spans="1:6" ht="12.95" customHeight="1">
      <c r="A262" s="53"/>
      <c r="B262" s="55"/>
      <c r="C262" s="805"/>
      <c r="D262" s="9"/>
      <c r="E262" s="76"/>
      <c r="F262" s="425"/>
    </row>
    <row r="263" spans="1:6" ht="12.95" customHeight="1">
      <c r="A263" s="53"/>
      <c r="B263" s="171"/>
      <c r="C263" s="857"/>
      <c r="D263" s="170"/>
      <c r="E263" s="76"/>
      <c r="F263" s="14"/>
    </row>
    <row r="264" spans="1:6" ht="12.95" customHeight="1">
      <c r="A264" s="53"/>
      <c r="B264" s="171"/>
      <c r="C264" s="857"/>
      <c r="D264" s="170"/>
      <c r="E264" s="76"/>
      <c r="F264" s="14"/>
    </row>
    <row r="265" spans="1:6" ht="12.95" customHeight="1">
      <c r="A265" s="53"/>
      <c r="B265" s="171"/>
      <c r="C265" s="857"/>
      <c r="D265" s="170"/>
      <c r="E265" s="76"/>
      <c r="F265" s="14"/>
    </row>
    <row r="266" spans="1:6" ht="12.95" customHeight="1">
      <c r="A266" s="53"/>
      <c r="B266" s="171"/>
      <c r="C266" s="857"/>
      <c r="D266" s="170"/>
      <c r="E266" s="76"/>
      <c r="F266" s="14"/>
    </row>
    <row r="267" spans="1:6" ht="12.95" customHeight="1">
      <c r="A267" s="53"/>
      <c r="B267" s="171"/>
      <c r="C267" s="857"/>
      <c r="D267" s="170"/>
      <c r="E267" s="76"/>
      <c r="F267" s="14"/>
    </row>
    <row r="268" spans="1:6" ht="12.95" customHeight="1">
      <c r="A268" s="53"/>
      <c r="B268" s="171"/>
      <c r="C268" s="857"/>
      <c r="D268" s="170"/>
      <c r="E268" s="76"/>
      <c r="F268" s="14"/>
    </row>
    <row r="269" spans="1:6" ht="12.95" customHeight="1">
      <c r="A269" s="53"/>
      <c r="B269" s="171"/>
      <c r="C269" s="857"/>
      <c r="D269" s="170"/>
      <c r="E269" s="76"/>
      <c r="F269" s="14"/>
    </row>
    <row r="270" spans="1:6" ht="12.95" customHeight="1">
      <c r="A270" s="53"/>
      <c r="B270" s="171"/>
      <c r="C270" s="857"/>
      <c r="D270" s="170"/>
      <c r="E270" s="76"/>
      <c r="F270" s="14"/>
    </row>
    <row r="271" spans="1:6" ht="12.95" customHeight="1">
      <c r="A271" s="53"/>
      <c r="B271" s="171"/>
      <c r="C271" s="857"/>
      <c r="D271" s="170"/>
      <c r="E271" s="76"/>
      <c r="F271" s="14"/>
    </row>
    <row r="272" spans="1:6" ht="12.95" customHeight="1">
      <c r="A272" s="53"/>
      <c r="B272" s="171"/>
      <c r="C272" s="857"/>
      <c r="D272" s="170"/>
      <c r="E272" s="76"/>
      <c r="F272" s="14"/>
    </row>
    <row r="273" spans="1:6" ht="12.95" customHeight="1">
      <c r="A273" s="53"/>
      <c r="B273" s="171"/>
      <c r="C273" s="857"/>
      <c r="D273" s="170"/>
      <c r="E273" s="76"/>
      <c r="F273" s="14"/>
    </row>
    <row r="274" spans="1:6" ht="12.95" customHeight="1">
      <c r="A274" s="53"/>
      <c r="B274" s="171"/>
      <c r="C274" s="857"/>
      <c r="D274" s="170"/>
      <c r="E274" s="76"/>
      <c r="F274" s="14"/>
    </row>
    <row r="275" spans="1:6" ht="12.95" customHeight="1">
      <c r="A275" s="53"/>
      <c r="B275" s="171"/>
      <c r="C275" s="857"/>
      <c r="D275" s="170"/>
      <c r="E275" s="76"/>
      <c r="F275" s="14"/>
    </row>
    <row r="276" spans="1:6" ht="12.95" customHeight="1">
      <c r="A276" s="53"/>
      <c r="B276" s="171"/>
      <c r="C276" s="857"/>
      <c r="D276" s="170"/>
      <c r="E276" s="76"/>
      <c r="F276" s="14"/>
    </row>
    <row r="277" spans="1:6" ht="12.95" customHeight="1">
      <c r="A277" s="53"/>
      <c r="B277" s="171"/>
      <c r="C277" s="857"/>
      <c r="D277" s="170"/>
      <c r="E277" s="76"/>
      <c r="F277" s="14"/>
    </row>
    <row r="278" spans="1:6" ht="12.95" customHeight="1">
      <c r="A278" s="53"/>
      <c r="B278" s="171"/>
      <c r="C278" s="857"/>
      <c r="D278" s="170"/>
      <c r="E278" s="76"/>
      <c r="F278" s="14"/>
    </row>
    <row r="279" spans="1:6">
      <c r="A279" s="53"/>
      <c r="B279" s="17"/>
      <c r="C279" s="805"/>
      <c r="D279" s="9"/>
      <c r="E279" s="76"/>
      <c r="F279" s="425"/>
    </row>
    <row r="280" spans="1:6" ht="12.95" customHeight="1">
      <c r="A280" s="53"/>
      <c r="B280" s="17"/>
      <c r="C280" s="805"/>
      <c r="D280" s="9"/>
      <c r="E280" s="76"/>
      <c r="F280" s="14"/>
    </row>
    <row r="281" spans="1:6" ht="12.95" customHeight="1">
      <c r="A281" s="53"/>
      <c r="B281" s="17"/>
      <c r="C281" s="805"/>
      <c r="D281" s="9"/>
      <c r="E281" s="76"/>
      <c r="F281" s="425"/>
    </row>
    <row r="282" spans="1:6" ht="12.95" customHeight="1">
      <c r="A282" s="53"/>
      <c r="B282" s="17"/>
      <c r="C282" s="805"/>
      <c r="D282" s="9"/>
      <c r="E282" s="76"/>
      <c r="F282" s="425"/>
    </row>
    <row r="283" spans="1:6" ht="12.95" customHeight="1">
      <c r="A283" s="53"/>
      <c r="B283" s="17"/>
      <c r="C283" s="805"/>
      <c r="D283" s="9"/>
      <c r="E283" s="76"/>
      <c r="F283" s="14"/>
    </row>
    <row r="284" spans="1:6" ht="12.95" customHeight="1">
      <c r="A284" s="53"/>
      <c r="B284" s="264"/>
      <c r="C284" s="800"/>
      <c r="D284" s="9"/>
      <c r="E284" s="76"/>
      <c r="F284" s="14"/>
    </row>
    <row r="285" spans="1:6" ht="13.5" thickBot="1">
      <c r="A285" s="124"/>
      <c r="B285" s="975" t="s">
        <v>8</v>
      </c>
      <c r="C285" s="975"/>
      <c r="D285" s="975"/>
      <c r="E285" s="233"/>
      <c r="F285" s="711"/>
    </row>
    <row r="286" spans="1:6" ht="12.95" customHeight="1" thickTop="1">
      <c r="A286" s="645"/>
      <c r="B286" s="976"/>
      <c r="C286" s="976"/>
      <c r="D286" s="976"/>
      <c r="E286" s="234"/>
      <c r="F286" s="234"/>
    </row>
    <row r="287" spans="1:6" ht="12.95" customHeight="1">
      <c r="A287" s="343"/>
      <c r="B287" s="332"/>
      <c r="C287" s="847"/>
      <c r="D287" s="332"/>
      <c r="E287" s="566"/>
      <c r="F287" s="566"/>
    </row>
    <row r="288" spans="1:6" s="32" customFormat="1" ht="12.95" customHeight="1">
      <c r="A288" s="637"/>
      <c r="B288" s="23"/>
      <c r="C288" s="802"/>
      <c r="D288" s="59"/>
      <c r="E288" s="80"/>
      <c r="F288" s="445"/>
    </row>
    <row r="289" spans="1:6" s="32" customFormat="1" ht="12.95" customHeight="1">
      <c r="A289" s="124"/>
      <c r="B289" s="20"/>
      <c r="C289" s="815"/>
      <c r="D289" s="21"/>
      <c r="E289" s="74"/>
      <c r="F289" s="22"/>
    </row>
    <row r="290" spans="1:6" s="32" customFormat="1" ht="12.95" customHeight="1">
      <c r="A290" s="24" t="s">
        <v>0</v>
      </c>
      <c r="B290" s="25" t="s">
        <v>1</v>
      </c>
      <c r="C290" s="816" t="s">
        <v>2</v>
      </c>
      <c r="D290" s="25" t="s">
        <v>3</v>
      </c>
      <c r="E290" s="75" t="s">
        <v>4</v>
      </c>
      <c r="F290" s="26" t="s">
        <v>5</v>
      </c>
    </row>
    <row r="291" spans="1:6" s="32" customFormat="1" ht="12.95" customHeight="1">
      <c r="A291" s="53"/>
      <c r="B291" s="8"/>
      <c r="C291" s="800"/>
      <c r="D291" s="9"/>
      <c r="E291" s="76"/>
      <c r="F291" s="14"/>
    </row>
    <row r="292" spans="1:6" s="32" customFormat="1" ht="12.95" customHeight="1">
      <c r="A292" s="53"/>
      <c r="B292" s="16" t="s">
        <v>43</v>
      </c>
      <c r="C292" s="800"/>
      <c r="D292" s="9"/>
      <c r="E292" s="76"/>
      <c r="F292" s="14"/>
    </row>
    <row r="293" spans="1:6" s="32" customFormat="1" ht="12.95" customHeight="1">
      <c r="A293" s="53"/>
      <c r="B293" s="16"/>
      <c r="C293" s="800"/>
      <c r="D293" s="9"/>
      <c r="E293" s="76"/>
      <c r="F293" s="14"/>
    </row>
    <row r="294" spans="1:6" s="32" customFormat="1" ht="12.95" customHeight="1">
      <c r="A294" s="53"/>
      <c r="B294" s="16" t="s">
        <v>45</v>
      </c>
      <c r="C294" s="800"/>
      <c r="D294" s="9"/>
      <c r="E294" s="76"/>
      <c r="F294" s="14"/>
    </row>
    <row r="295" spans="1:6" s="32" customFormat="1" ht="12.95" customHeight="1">
      <c r="A295" s="53"/>
      <c r="B295" s="16"/>
      <c r="C295" s="800"/>
      <c r="D295" s="9"/>
      <c r="E295" s="76"/>
      <c r="F295" s="14"/>
    </row>
    <row r="296" spans="1:6" s="32" customFormat="1" ht="12.95" customHeight="1">
      <c r="A296" s="567"/>
      <c r="B296" s="267" t="s">
        <v>471</v>
      </c>
      <c r="C296" s="851"/>
      <c r="D296" s="78"/>
      <c r="E296" s="461"/>
      <c r="F296" s="14"/>
    </row>
    <row r="297" spans="1:6" s="32" customFormat="1" ht="12.95" customHeight="1">
      <c r="A297" s="567"/>
      <c r="B297" s="267"/>
      <c r="C297" s="851"/>
      <c r="D297" s="78"/>
      <c r="E297" s="461"/>
      <c r="F297" s="14"/>
    </row>
    <row r="298" spans="1:6" s="32" customFormat="1" ht="63.75">
      <c r="A298" s="567"/>
      <c r="B298" s="267" t="s">
        <v>748</v>
      </c>
      <c r="C298" s="801"/>
      <c r="D298" s="78"/>
      <c r="E298" s="461"/>
      <c r="F298" s="14"/>
    </row>
    <row r="299" spans="1:6" s="32" customFormat="1">
      <c r="A299" s="567"/>
      <c r="B299" s="265"/>
      <c r="C299" s="851"/>
      <c r="D299" s="78"/>
      <c r="E299" s="461"/>
      <c r="F299" s="14"/>
    </row>
    <row r="300" spans="1:6" s="32" customFormat="1" ht="12.95" customHeight="1">
      <c r="A300" s="567" t="s">
        <v>6</v>
      </c>
      <c r="B300" s="459" t="s">
        <v>728</v>
      </c>
      <c r="C300" s="851">
        <v>2</v>
      </c>
      <c r="D300" s="78" t="s">
        <v>24</v>
      </c>
      <c r="E300" s="461"/>
      <c r="F300" s="14"/>
    </row>
    <row r="301" spans="1:6" s="32" customFormat="1" ht="12.95" customHeight="1">
      <c r="A301" s="567"/>
      <c r="B301" s="459"/>
      <c r="C301" s="851"/>
      <c r="D301" s="78"/>
      <c r="E301" s="461"/>
      <c r="F301" s="14"/>
    </row>
    <row r="302" spans="1:6" s="32" customFormat="1" ht="12.95" customHeight="1">
      <c r="A302" s="567" t="s">
        <v>9</v>
      </c>
      <c r="B302" s="459" t="s">
        <v>729</v>
      </c>
      <c r="C302" s="851">
        <v>2</v>
      </c>
      <c r="D302" s="78" t="s">
        <v>24</v>
      </c>
      <c r="E302" s="461"/>
      <c r="F302" s="14"/>
    </row>
    <row r="303" spans="1:6" s="32" customFormat="1" ht="12.95" customHeight="1">
      <c r="A303" s="567"/>
      <c r="B303" s="459"/>
      <c r="C303" s="851"/>
      <c r="D303" s="78"/>
      <c r="E303" s="461"/>
      <c r="F303" s="14"/>
    </row>
    <row r="304" spans="1:6" s="32" customFormat="1" ht="12.95" customHeight="1">
      <c r="A304" s="567" t="s">
        <v>10</v>
      </c>
      <c r="B304" s="459" t="s">
        <v>730</v>
      </c>
      <c r="C304" s="851">
        <v>2</v>
      </c>
      <c r="D304" s="78" t="s">
        <v>24</v>
      </c>
      <c r="E304" s="461"/>
      <c r="F304" s="14"/>
    </row>
    <row r="305" spans="1:6" s="32" customFormat="1" ht="12.95" customHeight="1">
      <c r="A305" s="567"/>
      <c r="B305" s="459"/>
      <c r="C305" s="851"/>
      <c r="D305" s="78"/>
      <c r="E305" s="461"/>
      <c r="F305" s="14"/>
    </row>
    <row r="306" spans="1:6" s="32" customFormat="1" ht="12.95" customHeight="1">
      <c r="A306" s="567" t="s">
        <v>11</v>
      </c>
      <c r="B306" s="459" t="s">
        <v>731</v>
      </c>
      <c r="C306" s="851">
        <v>1</v>
      </c>
      <c r="D306" s="78" t="s">
        <v>24</v>
      </c>
      <c r="E306" s="461"/>
      <c r="F306" s="14"/>
    </row>
    <row r="307" spans="1:6" s="32" customFormat="1" ht="12.95" customHeight="1">
      <c r="A307" s="567"/>
      <c r="B307" s="459"/>
      <c r="C307" s="851"/>
      <c r="D307" s="78"/>
      <c r="E307" s="461"/>
      <c r="F307" s="14"/>
    </row>
    <row r="308" spans="1:6" s="32" customFormat="1" ht="12.95" customHeight="1">
      <c r="A308" s="567" t="s">
        <v>12</v>
      </c>
      <c r="B308" s="459" t="s">
        <v>732</v>
      </c>
      <c r="C308" s="851">
        <v>1</v>
      </c>
      <c r="D308" s="78" t="s">
        <v>24</v>
      </c>
      <c r="E308" s="461"/>
      <c r="F308" s="14"/>
    </row>
    <row r="309" spans="1:6" s="32" customFormat="1">
      <c r="A309" s="53"/>
      <c r="B309" s="16"/>
      <c r="C309" s="800"/>
      <c r="D309" s="9"/>
      <c r="E309" s="712"/>
      <c r="F309" s="713"/>
    </row>
    <row r="310" spans="1:6" s="32" customFormat="1" ht="12.95" customHeight="1">
      <c r="A310" s="53" t="s">
        <v>13</v>
      </c>
      <c r="B310" s="459" t="s">
        <v>733</v>
      </c>
      <c r="C310" s="851">
        <v>2</v>
      </c>
      <c r="D310" s="78" t="s">
        <v>24</v>
      </c>
      <c r="E310" s="461"/>
      <c r="F310" s="14"/>
    </row>
    <row r="311" spans="1:6" s="32" customFormat="1" ht="12.95" customHeight="1">
      <c r="A311" s="53"/>
      <c r="B311" s="459"/>
      <c r="C311" s="851"/>
      <c r="D311" s="78"/>
      <c r="E311" s="461"/>
      <c r="F311" s="14"/>
    </row>
    <row r="312" spans="1:6" s="32" customFormat="1" ht="12.95" customHeight="1">
      <c r="A312" s="53" t="s">
        <v>14</v>
      </c>
      <c r="B312" s="459" t="s">
        <v>734</v>
      </c>
      <c r="C312" s="851">
        <v>2</v>
      </c>
      <c r="D312" s="78" t="s">
        <v>24</v>
      </c>
      <c r="E312" s="461"/>
      <c r="F312" s="14"/>
    </row>
    <row r="313" spans="1:6" s="32" customFormat="1">
      <c r="A313" s="53"/>
      <c r="B313" s="459"/>
      <c r="C313" s="851"/>
      <c r="D313" s="78"/>
      <c r="E313" s="461"/>
      <c r="F313" s="14"/>
    </row>
    <row r="314" spans="1:6" s="32" customFormat="1" ht="12.95" customHeight="1">
      <c r="A314" s="53" t="s">
        <v>15</v>
      </c>
      <c r="B314" s="459" t="s">
        <v>735</v>
      </c>
      <c r="C314" s="851">
        <v>2</v>
      </c>
      <c r="D314" s="78" t="s">
        <v>24</v>
      </c>
      <c r="E314" s="461"/>
      <c r="F314" s="14"/>
    </row>
    <row r="315" spans="1:6" s="32" customFormat="1" ht="12.95" customHeight="1">
      <c r="A315" s="53"/>
      <c r="B315" s="459"/>
      <c r="C315" s="851"/>
      <c r="D315" s="78"/>
      <c r="E315" s="461"/>
      <c r="F315" s="14"/>
    </row>
    <row r="316" spans="1:6" s="32" customFormat="1" ht="12.95" customHeight="1">
      <c r="A316" s="53" t="s">
        <v>17</v>
      </c>
      <c r="B316" s="459" t="s">
        <v>736</v>
      </c>
      <c r="C316" s="851">
        <v>8</v>
      </c>
      <c r="D316" s="78" t="s">
        <v>24</v>
      </c>
      <c r="E316" s="461"/>
      <c r="F316" s="14"/>
    </row>
    <row r="317" spans="1:6" s="32" customFormat="1" ht="12.95" customHeight="1">
      <c r="A317" s="53"/>
      <c r="B317" s="459"/>
      <c r="C317" s="851"/>
      <c r="D317" s="78"/>
      <c r="E317" s="461"/>
      <c r="F317" s="14"/>
    </row>
    <row r="318" spans="1:6" s="32" customFormat="1" ht="12.95" customHeight="1">
      <c r="A318" s="53" t="s">
        <v>18</v>
      </c>
      <c r="B318" s="459" t="s">
        <v>737</v>
      </c>
      <c r="C318" s="851">
        <v>2</v>
      </c>
      <c r="D318" s="78" t="s">
        <v>24</v>
      </c>
      <c r="E318" s="461"/>
      <c r="F318" s="14"/>
    </row>
    <row r="319" spans="1:6" s="32" customFormat="1" ht="12.95" customHeight="1">
      <c r="A319" s="53"/>
      <c r="B319" s="8"/>
      <c r="C319" s="805"/>
      <c r="D319" s="9"/>
      <c r="E319" s="76"/>
      <c r="F319" s="425"/>
    </row>
    <row r="320" spans="1:6" s="32" customFormat="1" ht="12.95" customHeight="1">
      <c r="A320" s="53" t="s">
        <v>19</v>
      </c>
      <c r="B320" s="459" t="s">
        <v>738</v>
      </c>
      <c r="C320" s="851">
        <v>5</v>
      </c>
      <c r="D320" s="78" t="s">
        <v>24</v>
      </c>
      <c r="E320" s="461"/>
      <c r="F320" s="14"/>
    </row>
    <row r="321" spans="1:6" s="32" customFormat="1" ht="12.95" customHeight="1">
      <c r="A321" s="53"/>
      <c r="B321" s="459"/>
      <c r="C321" s="851"/>
      <c r="D321" s="78"/>
      <c r="E321" s="461"/>
      <c r="F321" s="14"/>
    </row>
    <row r="322" spans="1:6" s="32" customFormat="1" ht="12.95" customHeight="1">
      <c r="A322" s="53" t="s">
        <v>20</v>
      </c>
      <c r="B322" s="459" t="s">
        <v>739</v>
      </c>
      <c r="C322" s="851">
        <v>2</v>
      </c>
      <c r="D322" s="78" t="s">
        <v>24</v>
      </c>
      <c r="E322" s="461"/>
      <c r="F322" s="14"/>
    </row>
    <row r="323" spans="1:6" s="32" customFormat="1" ht="12.95" customHeight="1">
      <c r="A323" s="53"/>
      <c r="B323" s="459"/>
      <c r="C323" s="851"/>
      <c r="D323" s="78"/>
      <c r="E323" s="461"/>
      <c r="F323" s="14"/>
    </row>
    <row r="324" spans="1:6" s="32" customFormat="1" ht="12.95" customHeight="1">
      <c r="A324" s="53" t="s">
        <v>21</v>
      </c>
      <c r="B324" s="459" t="s">
        <v>740</v>
      </c>
      <c r="C324" s="851">
        <v>9</v>
      </c>
      <c r="D324" s="78" t="s">
        <v>24</v>
      </c>
      <c r="E324" s="461"/>
      <c r="F324" s="14"/>
    </row>
    <row r="325" spans="1:6" s="32" customFormat="1" ht="12.95" customHeight="1">
      <c r="A325" s="53"/>
      <c r="B325" s="459"/>
      <c r="C325" s="851"/>
      <c r="D325" s="78"/>
      <c r="E325" s="461"/>
      <c r="F325" s="14"/>
    </row>
    <row r="326" spans="1:6" s="32" customFormat="1" ht="12.95" customHeight="1">
      <c r="A326" s="53" t="s">
        <v>32</v>
      </c>
      <c r="B326" s="459" t="s">
        <v>741</v>
      </c>
      <c r="C326" s="851">
        <v>8</v>
      </c>
      <c r="D326" s="78" t="s">
        <v>24</v>
      </c>
      <c r="E326" s="461"/>
      <c r="F326" s="14"/>
    </row>
    <row r="327" spans="1:6" s="32" customFormat="1" ht="12.95" customHeight="1">
      <c r="A327" s="53"/>
      <c r="B327" s="11"/>
      <c r="C327" s="805"/>
      <c r="D327" s="9"/>
      <c r="E327" s="76"/>
      <c r="F327" s="14"/>
    </row>
    <row r="328" spans="1:6" s="32" customFormat="1" ht="12.95" customHeight="1">
      <c r="A328" s="53"/>
      <c r="B328" s="8"/>
      <c r="C328" s="805"/>
      <c r="D328" s="9"/>
      <c r="E328" s="76"/>
      <c r="F328" s="14"/>
    </row>
    <row r="329" spans="1:6" s="32" customFormat="1" ht="12.95" customHeight="1">
      <c r="A329" s="53"/>
      <c r="B329" s="16"/>
      <c r="C329" s="800"/>
      <c r="D329" s="9"/>
      <c r="E329" s="76"/>
      <c r="F329" s="14"/>
    </row>
    <row r="330" spans="1:6" s="32" customFormat="1" ht="12.95" customHeight="1">
      <c r="A330" s="53"/>
      <c r="B330" s="27"/>
      <c r="C330" s="800"/>
      <c r="D330" s="9"/>
      <c r="E330" s="76"/>
      <c r="F330" s="395"/>
    </row>
    <row r="331" spans="1:6" s="32" customFormat="1" ht="12.95" customHeight="1">
      <c r="A331" s="376"/>
      <c r="B331" s="27"/>
      <c r="C331" s="801"/>
      <c r="D331" s="2"/>
      <c r="E331" s="78"/>
      <c r="F331" s="667"/>
    </row>
    <row r="332" spans="1:6" s="32" customFormat="1" ht="12.95" customHeight="1">
      <c r="A332" s="376"/>
      <c r="B332" s="27"/>
      <c r="C332" s="801"/>
      <c r="D332" s="2"/>
      <c r="E332" s="78"/>
      <c r="F332" s="667"/>
    </row>
    <row r="333" spans="1:6" s="32" customFormat="1" ht="12.95" customHeight="1">
      <c r="A333" s="376"/>
      <c r="B333" s="27"/>
      <c r="C333" s="801"/>
      <c r="D333" s="2"/>
      <c r="E333" s="78"/>
      <c r="F333" s="667"/>
    </row>
    <row r="334" spans="1:6" s="32" customFormat="1" ht="12.95" customHeight="1">
      <c r="A334" s="376"/>
      <c r="B334" s="27"/>
      <c r="C334" s="801"/>
      <c r="D334" s="2"/>
      <c r="E334" s="78"/>
      <c r="F334" s="667"/>
    </row>
    <row r="335" spans="1:6" s="32" customFormat="1" ht="13.5" thickBot="1">
      <c r="A335" s="632"/>
      <c r="B335" s="953" t="s">
        <v>413</v>
      </c>
      <c r="C335" s="954"/>
      <c r="D335" s="955"/>
      <c r="E335" s="714"/>
      <c r="F335" s="715"/>
    </row>
    <row r="336" spans="1:6" s="270" customFormat="1" ht="21.75" customHeight="1" thickTop="1">
      <c r="A336" s="645"/>
      <c r="B336" s="1023"/>
      <c r="C336" s="1024"/>
      <c r="D336" s="1025"/>
      <c r="E336" s="79"/>
      <c r="F336" s="396"/>
    </row>
    <row r="337" spans="1:6" s="32" customFormat="1">
      <c r="A337" s="343"/>
      <c r="B337" s="60"/>
      <c r="C337" s="817"/>
      <c r="D337" s="268"/>
      <c r="E337" s="174"/>
      <c r="F337" s="550"/>
    </row>
    <row r="338" spans="1:6" s="32" customFormat="1">
      <c r="A338" s="343"/>
      <c r="B338" s="60"/>
      <c r="C338" s="817"/>
      <c r="D338" s="268"/>
      <c r="E338" s="174"/>
      <c r="F338" s="550"/>
    </row>
    <row r="339" spans="1:6" s="32" customFormat="1">
      <c r="A339" s="124"/>
      <c r="B339" s="20"/>
      <c r="C339" s="815"/>
      <c r="D339" s="21"/>
      <c r="E339" s="74"/>
      <c r="F339" s="22"/>
    </row>
    <row r="340" spans="1:6" s="32" customFormat="1">
      <c r="A340" s="24" t="s">
        <v>0</v>
      </c>
      <c r="B340" s="25" t="s">
        <v>1</v>
      </c>
      <c r="C340" s="816" t="s">
        <v>2</v>
      </c>
      <c r="D340" s="25" t="s">
        <v>3</v>
      </c>
      <c r="E340" s="75" t="s">
        <v>4</v>
      </c>
      <c r="F340" s="26" t="s">
        <v>5</v>
      </c>
    </row>
    <row r="341" spans="1:6" s="32" customFormat="1" ht="12.95" customHeight="1">
      <c r="A341" s="53"/>
      <c r="B341" s="56"/>
      <c r="C341" s="799"/>
      <c r="D341" s="56"/>
      <c r="E341" s="85"/>
      <c r="F341" s="395"/>
    </row>
    <row r="342" spans="1:6" s="32" customFormat="1" ht="12.95" customHeight="1">
      <c r="A342" s="53"/>
      <c r="B342" s="266" t="s">
        <v>650</v>
      </c>
      <c r="C342" s="799"/>
      <c r="D342" s="56"/>
      <c r="E342" s="85"/>
      <c r="F342" s="395"/>
    </row>
    <row r="343" spans="1:6" s="32" customFormat="1" ht="12.95" customHeight="1">
      <c r="A343" s="53"/>
      <c r="B343" s="8"/>
      <c r="C343" s="800"/>
      <c r="D343" s="9"/>
      <c r="E343" s="76"/>
      <c r="F343" s="14"/>
    </row>
    <row r="344" spans="1:6" s="32" customFormat="1" ht="12.95" customHeight="1">
      <c r="A344" s="53" t="s">
        <v>6</v>
      </c>
      <c r="B344" s="459" t="s">
        <v>742</v>
      </c>
      <c r="C344" s="851">
        <v>2</v>
      </c>
      <c r="D344" s="78" t="s">
        <v>24</v>
      </c>
      <c r="E344" s="461"/>
      <c r="F344" s="14"/>
    </row>
    <row r="345" spans="1:6" s="32" customFormat="1" ht="12.95" customHeight="1">
      <c r="A345" s="53"/>
      <c r="B345" s="8"/>
      <c r="C345" s="805"/>
      <c r="D345" s="9"/>
      <c r="E345" s="76"/>
      <c r="F345" s="453"/>
    </row>
    <row r="346" spans="1:6" s="32" customFormat="1" ht="12.95" customHeight="1">
      <c r="A346" s="53" t="s">
        <v>9</v>
      </c>
      <c r="B346" s="459" t="s">
        <v>743</v>
      </c>
      <c r="C346" s="851">
        <v>5</v>
      </c>
      <c r="D346" s="78" t="s">
        <v>24</v>
      </c>
      <c r="E346" s="461"/>
      <c r="F346" s="14"/>
    </row>
    <row r="347" spans="1:6" s="32" customFormat="1">
      <c r="A347" s="53"/>
      <c r="B347" s="459"/>
      <c r="C347" s="851"/>
      <c r="D347" s="78"/>
      <c r="E347" s="461"/>
      <c r="F347" s="14"/>
    </row>
    <row r="348" spans="1:6" s="32" customFormat="1" ht="12.95" customHeight="1">
      <c r="A348" s="53" t="s">
        <v>10</v>
      </c>
      <c r="B348" s="459" t="s">
        <v>744</v>
      </c>
      <c r="C348" s="851">
        <v>2</v>
      </c>
      <c r="D348" s="78" t="s">
        <v>24</v>
      </c>
      <c r="E348" s="461"/>
      <c r="F348" s="14"/>
    </row>
    <row r="349" spans="1:6" s="32" customFormat="1">
      <c r="A349" s="53"/>
      <c r="B349" s="459"/>
      <c r="C349" s="851"/>
      <c r="D349" s="78"/>
      <c r="E349" s="461"/>
      <c r="F349" s="14"/>
    </row>
    <row r="350" spans="1:6" s="32" customFormat="1" ht="12.95" customHeight="1">
      <c r="A350" s="53" t="s">
        <v>11</v>
      </c>
      <c r="B350" s="459" t="s">
        <v>745</v>
      </c>
      <c r="C350" s="851">
        <v>2</v>
      </c>
      <c r="D350" s="78" t="s">
        <v>24</v>
      </c>
      <c r="E350" s="461"/>
      <c r="F350" s="14"/>
    </row>
    <row r="351" spans="1:6" s="32" customFormat="1">
      <c r="A351" s="53"/>
      <c r="B351" s="459"/>
      <c r="C351" s="851"/>
      <c r="D351" s="78"/>
      <c r="E351" s="461"/>
      <c r="F351" s="14"/>
    </row>
    <row r="352" spans="1:6" s="32" customFormat="1" ht="12.95" customHeight="1">
      <c r="A352" s="53" t="s">
        <v>12</v>
      </c>
      <c r="B352" s="459" t="s">
        <v>746</v>
      </c>
      <c r="C352" s="851">
        <v>6</v>
      </c>
      <c r="D352" s="78" t="s">
        <v>24</v>
      </c>
      <c r="E352" s="461"/>
      <c r="F352" s="14"/>
    </row>
    <row r="353" spans="1:6" s="32" customFormat="1">
      <c r="A353" s="53"/>
      <c r="B353" s="8"/>
      <c r="C353" s="805"/>
      <c r="D353" s="9"/>
      <c r="E353" s="76"/>
      <c r="F353" s="14"/>
    </row>
    <row r="354" spans="1:6" s="32" customFormat="1">
      <c r="A354" s="53" t="s">
        <v>13</v>
      </c>
      <c r="B354" s="459" t="s">
        <v>747</v>
      </c>
      <c r="C354" s="851">
        <v>2</v>
      </c>
      <c r="D354" s="78" t="s">
        <v>24</v>
      </c>
      <c r="E354" s="461"/>
      <c r="F354" s="14"/>
    </row>
    <row r="355" spans="1:6" s="32" customFormat="1">
      <c r="A355" s="53"/>
      <c r="B355" s="8"/>
      <c r="C355" s="805"/>
      <c r="D355" s="9"/>
      <c r="E355" s="76"/>
      <c r="F355" s="14"/>
    </row>
    <row r="356" spans="1:6" s="32" customFormat="1">
      <c r="A356" s="53"/>
      <c r="B356" s="8"/>
      <c r="C356" s="805"/>
      <c r="D356" s="9"/>
      <c r="E356" s="76"/>
      <c r="F356" s="453"/>
    </row>
    <row r="357" spans="1:6" s="32" customFormat="1" ht="13.5" thickBot="1">
      <c r="A357" s="53"/>
      <c r="B357" s="261" t="s">
        <v>297</v>
      </c>
      <c r="C357" s="810"/>
      <c r="D357" s="56"/>
      <c r="E357" s="85"/>
      <c r="F357" s="668"/>
    </row>
    <row r="358" spans="1:6" s="269" customFormat="1" ht="20.25" customHeight="1" thickTop="1">
      <c r="A358" s="53"/>
      <c r="B358" s="8"/>
      <c r="C358" s="805"/>
      <c r="D358" s="9"/>
      <c r="E358" s="76"/>
      <c r="F358" s="453"/>
    </row>
    <row r="359" spans="1:6" ht="12.95" customHeight="1">
      <c r="A359" s="53"/>
      <c r="B359" s="8"/>
      <c r="C359" s="805"/>
      <c r="D359" s="9"/>
      <c r="E359" s="76"/>
      <c r="F359" s="14"/>
    </row>
    <row r="360" spans="1:6" ht="12.95" customHeight="1">
      <c r="A360" s="53"/>
      <c r="B360" s="8"/>
      <c r="C360" s="805"/>
      <c r="D360" s="9"/>
      <c r="E360" s="76"/>
      <c r="F360" s="453"/>
    </row>
    <row r="361" spans="1:6">
      <c r="A361" s="53"/>
      <c r="B361" s="34" t="s">
        <v>33</v>
      </c>
      <c r="C361" s="805"/>
      <c r="D361" s="9"/>
      <c r="E361" s="76"/>
      <c r="F361" s="14"/>
    </row>
    <row r="362" spans="1:6" ht="12.95" customHeight="1">
      <c r="A362" s="53"/>
      <c r="B362" s="261"/>
      <c r="C362" s="805"/>
      <c r="D362" s="9"/>
      <c r="E362" s="76"/>
      <c r="F362" s="453"/>
    </row>
    <row r="363" spans="1:6" s="32" customFormat="1">
      <c r="A363" s="53"/>
      <c r="B363" s="34" t="s">
        <v>45</v>
      </c>
      <c r="C363" s="805"/>
      <c r="D363" s="9"/>
      <c r="E363" s="76"/>
      <c r="F363" s="14"/>
    </row>
    <row r="364" spans="1:6" s="32" customFormat="1" ht="12.95" customHeight="1">
      <c r="A364" s="53"/>
      <c r="B364" s="8"/>
      <c r="C364" s="805"/>
      <c r="D364" s="9"/>
      <c r="E364" s="76"/>
      <c r="F364" s="453"/>
    </row>
    <row r="365" spans="1:6" s="32" customFormat="1">
      <c r="A365" s="53"/>
      <c r="B365" s="8"/>
      <c r="C365" s="805"/>
      <c r="D365" s="9"/>
      <c r="E365" s="76"/>
      <c r="F365" s="14"/>
    </row>
    <row r="366" spans="1:6" s="32" customFormat="1" ht="12.95" customHeight="1">
      <c r="A366" s="53"/>
      <c r="B366" s="261" t="s">
        <v>962</v>
      </c>
      <c r="C366" s="810"/>
      <c r="D366" s="56"/>
      <c r="E366" s="85"/>
      <c r="F366" s="454"/>
    </row>
    <row r="367" spans="1:6" s="32" customFormat="1" ht="12.95" customHeight="1">
      <c r="A367" s="53"/>
      <c r="B367" s="261"/>
      <c r="C367" s="810"/>
      <c r="D367" s="56"/>
      <c r="E367" s="85"/>
      <c r="F367" s="395"/>
    </row>
    <row r="368" spans="1:6" s="32" customFormat="1" ht="12.95" customHeight="1">
      <c r="A368" s="53"/>
      <c r="B368" s="261"/>
      <c r="C368" s="810"/>
      <c r="D368" s="56"/>
      <c r="E368" s="85"/>
      <c r="F368" s="454"/>
    </row>
    <row r="369" spans="1:6" s="32" customFormat="1" ht="12.95" customHeight="1">
      <c r="A369" s="53"/>
      <c r="B369" s="261" t="s">
        <v>35</v>
      </c>
      <c r="C369" s="810"/>
      <c r="D369" s="56"/>
      <c r="E369" s="85"/>
      <c r="F369" s="395"/>
    </row>
    <row r="370" spans="1:6" s="32" customFormat="1" ht="12.95" customHeight="1">
      <c r="A370" s="53"/>
      <c r="B370" s="34"/>
      <c r="C370" s="805"/>
      <c r="D370" s="9"/>
      <c r="E370" s="76"/>
      <c r="F370" s="14"/>
    </row>
    <row r="371" spans="1:6" s="32" customFormat="1" ht="12.95" customHeight="1">
      <c r="A371" s="53"/>
      <c r="B371" s="8"/>
      <c r="C371" s="805"/>
      <c r="D371" s="9"/>
      <c r="E371" s="76"/>
      <c r="F371" s="14"/>
    </row>
    <row r="372" spans="1:6" s="32" customFormat="1" ht="12.95" customHeight="1">
      <c r="A372" s="53"/>
      <c r="B372" s="8"/>
      <c r="C372" s="805"/>
      <c r="D372" s="9"/>
      <c r="E372" s="76"/>
      <c r="F372" s="14"/>
    </row>
    <row r="373" spans="1:6" s="32" customFormat="1" ht="12.95" customHeight="1">
      <c r="A373" s="53"/>
      <c r="B373" s="8"/>
      <c r="C373" s="805"/>
      <c r="D373" s="9"/>
      <c r="E373" s="76"/>
      <c r="F373" s="14"/>
    </row>
    <row r="374" spans="1:6" s="32" customFormat="1" ht="12.95" customHeight="1">
      <c r="A374" s="53"/>
      <c r="B374" s="16"/>
      <c r="C374" s="800"/>
      <c r="D374" s="9"/>
      <c r="E374" s="76"/>
      <c r="F374" s="14"/>
    </row>
    <row r="375" spans="1:6" s="32" customFormat="1" ht="12.95" customHeight="1">
      <c r="A375" s="53"/>
      <c r="B375" s="17"/>
      <c r="C375" s="805"/>
      <c r="D375" s="9"/>
      <c r="E375" s="76"/>
      <c r="F375" s="14"/>
    </row>
    <row r="376" spans="1:6" s="32" customFormat="1" ht="12.95" customHeight="1">
      <c r="A376" s="53"/>
      <c r="B376" s="8"/>
      <c r="C376" s="805"/>
      <c r="D376" s="9"/>
      <c r="E376" s="76"/>
      <c r="F376" s="453"/>
    </row>
    <row r="377" spans="1:6" s="32" customFormat="1" ht="12.95" customHeight="1">
      <c r="A377" s="53"/>
      <c r="B377" s="17"/>
      <c r="C377" s="800"/>
      <c r="D377" s="9"/>
      <c r="E377" s="76"/>
      <c r="F377" s="14"/>
    </row>
    <row r="378" spans="1:6" s="32" customFormat="1" ht="12.95" customHeight="1">
      <c r="A378" s="53"/>
      <c r="B378" s="16"/>
      <c r="C378" s="805"/>
      <c r="D378" s="9"/>
      <c r="E378" s="76"/>
      <c r="F378" s="14"/>
    </row>
    <row r="379" spans="1:6" s="32" customFormat="1" ht="12.95" customHeight="1">
      <c r="A379" s="53"/>
      <c r="B379" s="34"/>
      <c r="C379" s="805"/>
      <c r="D379" s="9"/>
      <c r="E379" s="76"/>
      <c r="F379" s="14"/>
    </row>
    <row r="380" spans="1:6" s="32" customFormat="1" ht="12.95" customHeight="1">
      <c r="A380" s="53"/>
      <c r="B380" s="34"/>
      <c r="C380" s="805"/>
      <c r="D380" s="9"/>
      <c r="E380" s="76"/>
      <c r="F380" s="455"/>
    </row>
    <row r="381" spans="1:6" s="32" customFormat="1" ht="12.95" customHeight="1">
      <c r="A381" s="53"/>
      <c r="B381" s="34"/>
      <c r="C381" s="805"/>
      <c r="D381" s="9"/>
      <c r="E381" s="76"/>
      <c r="F381" s="455"/>
    </row>
    <row r="382" spans="1:6" s="32" customFormat="1" ht="12.95" customHeight="1">
      <c r="A382" s="53"/>
      <c r="B382" s="8"/>
      <c r="C382" s="805"/>
      <c r="D382" s="9"/>
      <c r="E382" s="76"/>
      <c r="F382" s="453"/>
    </row>
    <row r="383" spans="1:6" s="32" customFormat="1">
      <c r="A383" s="53"/>
      <c r="B383" s="8"/>
      <c r="C383" s="805"/>
      <c r="D383" s="9"/>
      <c r="E383" s="76"/>
      <c r="F383" s="14"/>
    </row>
    <row r="384" spans="1:6" ht="12.95" customHeight="1">
      <c r="A384" s="53"/>
      <c r="B384" s="8"/>
      <c r="C384" s="805"/>
      <c r="D384" s="9"/>
      <c r="E384" s="76"/>
      <c r="F384" s="14"/>
    </row>
    <row r="385" spans="1:6" ht="12.95" customHeight="1">
      <c r="A385" s="53"/>
      <c r="B385" s="8"/>
      <c r="C385" s="805"/>
      <c r="D385" s="9"/>
      <c r="E385" s="76"/>
      <c r="F385" s="14"/>
    </row>
    <row r="386" spans="1:6" ht="12.95" customHeight="1">
      <c r="A386" s="53"/>
      <c r="C386" s="805"/>
      <c r="D386" s="9"/>
      <c r="E386" s="76"/>
      <c r="F386" s="14"/>
    </row>
    <row r="387" spans="1:6">
      <c r="A387" s="53"/>
      <c r="B387" s="35"/>
      <c r="C387" s="800"/>
      <c r="D387" s="9"/>
      <c r="E387" s="76"/>
      <c r="F387" s="14"/>
    </row>
    <row r="388" spans="1:6" ht="13.5" thickBot="1">
      <c r="A388" s="124"/>
      <c r="B388" s="969" t="s">
        <v>749</v>
      </c>
      <c r="C388" s="970"/>
      <c r="D388" s="971"/>
      <c r="E388" s="451"/>
      <c r="F388" s="668"/>
    </row>
    <row r="389" spans="1:6" ht="18.75" customHeight="1" thickTop="1">
      <c r="A389" s="645"/>
      <c r="B389" s="1023"/>
      <c r="C389" s="1024"/>
      <c r="D389" s="1025"/>
      <c r="E389" s="548"/>
      <c r="F389" s="140"/>
    </row>
    <row r="390" spans="1:6" ht="18.75" customHeight="1">
      <c r="A390" s="343"/>
      <c r="B390" s="344"/>
      <c r="C390" s="852"/>
      <c r="D390" s="344"/>
      <c r="E390" s="568"/>
      <c r="F390" s="564"/>
    </row>
    <row r="391" spans="1:6" ht="12.95" customHeight="1">
      <c r="A391" s="272"/>
      <c r="C391" s="802"/>
      <c r="D391" s="37"/>
      <c r="E391" s="80"/>
      <c r="F391" s="445"/>
    </row>
    <row r="392" spans="1:6" ht="12.95" customHeight="1">
      <c r="A392" s="569"/>
      <c r="B392" s="20"/>
      <c r="C392" s="818"/>
      <c r="D392" s="63"/>
      <c r="E392" s="86"/>
      <c r="F392" s="64"/>
    </row>
    <row r="393" spans="1:6" ht="12.95" customHeight="1">
      <c r="A393" s="45" t="s">
        <v>0</v>
      </c>
      <c r="B393" s="25" t="s">
        <v>1</v>
      </c>
      <c r="C393" s="819" t="s">
        <v>2</v>
      </c>
      <c r="D393" s="647" t="s">
        <v>3</v>
      </c>
      <c r="E393" s="87" t="s">
        <v>4</v>
      </c>
      <c r="F393" s="65" t="s">
        <v>5</v>
      </c>
    </row>
    <row r="394" spans="1:6" ht="12.95" customHeight="1">
      <c r="A394" s="480"/>
      <c r="B394" s="56"/>
      <c r="C394" s="820"/>
      <c r="D394" s="66"/>
      <c r="E394" s="88"/>
      <c r="F394" s="436"/>
    </row>
    <row r="395" spans="1:6" ht="12.95" customHeight="1">
      <c r="A395" s="480"/>
      <c r="B395" s="16" t="s">
        <v>60</v>
      </c>
      <c r="C395" s="820"/>
      <c r="D395" s="66"/>
      <c r="E395" s="88"/>
      <c r="F395" s="436"/>
    </row>
    <row r="396" spans="1:6" ht="12.95" customHeight="1">
      <c r="A396" s="480"/>
      <c r="B396" s="16"/>
      <c r="C396" s="820"/>
      <c r="D396" s="66"/>
      <c r="E396" s="88"/>
      <c r="F396" s="436"/>
    </row>
    <row r="397" spans="1:6" ht="12.95" customHeight="1">
      <c r="A397" s="53"/>
      <c r="B397" s="16" t="s">
        <v>62</v>
      </c>
      <c r="C397" s="800"/>
      <c r="D397" s="9"/>
      <c r="E397" s="76"/>
      <c r="F397" s="14"/>
    </row>
    <row r="398" spans="1:6">
      <c r="A398" s="53"/>
      <c r="B398" s="16"/>
      <c r="C398" s="800"/>
      <c r="D398" s="9"/>
      <c r="E398" s="76"/>
      <c r="F398" s="14"/>
    </row>
    <row r="399" spans="1:6" ht="12.95" customHeight="1">
      <c r="A399" s="53"/>
      <c r="B399" s="40" t="s">
        <v>252</v>
      </c>
      <c r="C399" s="141"/>
      <c r="D399" s="211"/>
      <c r="E399" s="141"/>
      <c r="F399" s="394"/>
    </row>
    <row r="400" spans="1:6">
      <c r="A400" s="53"/>
      <c r="B400" s="41"/>
      <c r="C400" s="141"/>
      <c r="D400" s="211"/>
      <c r="E400" s="141"/>
      <c r="F400" s="394"/>
    </row>
    <row r="401" spans="1:6" ht="12.95" customHeight="1">
      <c r="A401" s="53"/>
      <c r="B401" s="10" t="s">
        <v>71</v>
      </c>
      <c r="C401" s="141"/>
      <c r="D401" s="211"/>
      <c r="E401" s="141"/>
      <c r="F401" s="394"/>
    </row>
    <row r="402" spans="1:6">
      <c r="A402" s="53"/>
      <c r="B402" s="41"/>
      <c r="C402" s="141"/>
      <c r="D402" s="211"/>
      <c r="E402" s="141"/>
      <c r="F402" s="394"/>
    </row>
    <row r="403" spans="1:6" ht="12.95" customHeight="1">
      <c r="A403" s="53" t="s">
        <v>6</v>
      </c>
      <c r="B403" s="41" t="s">
        <v>423</v>
      </c>
      <c r="C403" s="141">
        <f>workings!B154</f>
        <v>563.5</v>
      </c>
      <c r="D403" s="211" t="s">
        <v>22</v>
      </c>
      <c r="E403" s="141"/>
      <c r="F403" s="394"/>
    </row>
    <row r="404" spans="1:6" ht="12.95" customHeight="1">
      <c r="A404" s="53"/>
      <c r="B404" s="41"/>
      <c r="C404" s="141"/>
      <c r="D404" s="211"/>
      <c r="E404" s="141"/>
      <c r="F404" s="394"/>
    </row>
    <row r="405" spans="1:6" s="182" customFormat="1" ht="51">
      <c r="A405" s="570"/>
      <c r="B405" s="40" t="s">
        <v>259</v>
      </c>
      <c r="C405" s="141"/>
      <c r="D405" s="211"/>
      <c r="E405" s="141"/>
      <c r="F405" s="669"/>
    </row>
    <row r="406" spans="1:6" s="182" customFormat="1">
      <c r="A406" s="570"/>
      <c r="B406" s="41"/>
      <c r="C406" s="141"/>
      <c r="D406" s="211"/>
      <c r="E406" s="141"/>
      <c r="F406" s="669"/>
    </row>
    <row r="407" spans="1:6" s="182" customFormat="1">
      <c r="A407" s="570" t="s">
        <v>9</v>
      </c>
      <c r="B407" s="41" t="s">
        <v>933</v>
      </c>
      <c r="C407" s="141">
        <v>35</v>
      </c>
      <c r="D407" s="211" t="s">
        <v>22</v>
      </c>
      <c r="E407" s="141"/>
      <c r="F407" s="669"/>
    </row>
    <row r="408" spans="1:6">
      <c r="A408" s="53"/>
      <c r="B408" s="41"/>
      <c r="C408" s="141"/>
      <c r="D408" s="211"/>
      <c r="E408" s="141"/>
      <c r="F408" s="394"/>
    </row>
    <row r="409" spans="1:6" ht="12.95" customHeight="1">
      <c r="A409" s="53"/>
      <c r="B409" s="40" t="s">
        <v>253</v>
      </c>
      <c r="C409" s="141"/>
      <c r="D409" s="211"/>
      <c r="E409" s="141"/>
      <c r="F409" s="394"/>
    </row>
    <row r="410" spans="1:6">
      <c r="A410" s="53"/>
      <c r="B410" s="40"/>
      <c r="C410" s="141"/>
      <c r="D410" s="211"/>
      <c r="E410" s="141"/>
      <c r="F410" s="394"/>
    </row>
    <row r="411" spans="1:6" ht="12.95" customHeight="1">
      <c r="A411" s="53"/>
      <c r="B411" s="40" t="s">
        <v>254</v>
      </c>
      <c r="C411" s="141"/>
      <c r="D411" s="211"/>
      <c r="E411" s="141"/>
      <c r="F411" s="394"/>
    </row>
    <row r="412" spans="1:6">
      <c r="A412" s="53"/>
      <c r="B412" s="41"/>
      <c r="C412" s="141"/>
      <c r="D412" s="211"/>
      <c r="E412" s="141"/>
      <c r="F412" s="394"/>
    </row>
    <row r="413" spans="1:6" ht="12.95" customHeight="1">
      <c r="A413" s="53" t="s">
        <v>10</v>
      </c>
      <c r="B413" s="41" t="s">
        <v>937</v>
      </c>
      <c r="C413" s="141">
        <f>C407+C403</f>
        <v>598.5</v>
      </c>
      <c r="D413" s="211" t="s">
        <v>22</v>
      </c>
      <c r="E413" s="141"/>
      <c r="F413" s="394"/>
    </row>
    <row r="414" spans="1:6">
      <c r="A414" s="53"/>
      <c r="B414" s="41"/>
      <c r="C414" s="141"/>
      <c r="D414" s="211"/>
      <c r="E414" s="141"/>
      <c r="F414" s="394"/>
    </row>
    <row r="415" spans="1:6" ht="12.95" customHeight="1">
      <c r="A415" s="53"/>
      <c r="B415" s="40" t="s">
        <v>89</v>
      </c>
      <c r="C415" s="141"/>
      <c r="D415" s="211"/>
      <c r="E415" s="141"/>
      <c r="F415" s="394"/>
    </row>
    <row r="416" spans="1:6" ht="12.95" customHeight="1">
      <c r="A416" s="53"/>
      <c r="B416" s="41"/>
      <c r="C416" s="141"/>
      <c r="D416" s="211"/>
      <c r="E416" s="141"/>
      <c r="F416" s="394"/>
    </row>
    <row r="417" spans="1:6" ht="12.95" customHeight="1">
      <c r="A417" s="53"/>
      <c r="B417" s="40" t="s">
        <v>255</v>
      </c>
      <c r="C417" s="141"/>
      <c r="D417" s="211"/>
      <c r="E417" s="141"/>
      <c r="F417" s="394"/>
    </row>
    <row r="418" spans="1:6">
      <c r="A418" s="53"/>
      <c r="B418" s="41"/>
      <c r="C418" s="141"/>
      <c r="D418" s="211"/>
      <c r="E418" s="141"/>
      <c r="F418" s="394"/>
    </row>
    <row r="419" spans="1:6" ht="12.95" customHeight="1">
      <c r="A419" s="53"/>
      <c r="B419" s="40" t="s">
        <v>256</v>
      </c>
      <c r="C419" s="141"/>
      <c r="D419" s="211"/>
      <c r="E419" s="141"/>
      <c r="F419" s="394"/>
    </row>
    <row r="420" spans="1:6">
      <c r="A420" s="53"/>
      <c r="B420" s="41"/>
      <c r="C420" s="141"/>
      <c r="D420" s="211"/>
      <c r="E420" s="141"/>
      <c r="F420" s="394"/>
    </row>
    <row r="421" spans="1:6" ht="12.95" customHeight="1">
      <c r="A421" s="53" t="s">
        <v>11</v>
      </c>
      <c r="B421" s="41" t="s">
        <v>397</v>
      </c>
      <c r="C421" s="141">
        <v>636</v>
      </c>
      <c r="D421" s="211" t="s">
        <v>22</v>
      </c>
      <c r="E421" s="141"/>
      <c r="F421" s="394"/>
    </row>
    <row r="422" spans="1:6">
      <c r="A422" s="53"/>
      <c r="B422" s="41"/>
      <c r="C422" s="141"/>
      <c r="D422" s="211"/>
      <c r="E422" s="141"/>
      <c r="F422" s="394"/>
    </row>
    <row r="423" spans="1:6" ht="12.95" customHeight="1">
      <c r="A423" s="53"/>
      <c r="B423" s="40" t="s">
        <v>424</v>
      </c>
      <c r="C423" s="141"/>
      <c r="D423" s="211"/>
      <c r="E423" s="141"/>
      <c r="F423" s="394"/>
    </row>
    <row r="424" spans="1:6" ht="12.95" customHeight="1">
      <c r="A424" s="53"/>
      <c r="B424" s="41"/>
      <c r="C424" s="141"/>
      <c r="D424" s="211"/>
      <c r="E424" s="141"/>
      <c r="F424" s="394"/>
    </row>
    <row r="425" spans="1:6" ht="12.95" customHeight="1">
      <c r="A425" s="196"/>
      <c r="B425" s="10" t="s">
        <v>396</v>
      </c>
      <c r="C425" s="853"/>
      <c r="D425" s="61"/>
      <c r="E425" s="670"/>
      <c r="F425" s="446"/>
    </row>
    <row r="426" spans="1:6" ht="12.95" customHeight="1">
      <c r="A426" s="196"/>
      <c r="B426" s="11"/>
      <c r="C426" s="854"/>
      <c r="D426" s="238"/>
      <c r="E426" s="483"/>
      <c r="F426" s="689"/>
    </row>
    <row r="427" spans="1:6" ht="12.95" customHeight="1">
      <c r="A427" s="196" t="s">
        <v>12</v>
      </c>
      <c r="B427" s="11" t="s">
        <v>878</v>
      </c>
      <c r="C427" s="854" t="s">
        <v>438</v>
      </c>
      <c r="D427" s="238" t="s">
        <v>121</v>
      </c>
      <c r="E427" s="483"/>
      <c r="F427" s="520"/>
    </row>
    <row r="428" spans="1:6" ht="12.95" customHeight="1">
      <c r="A428" s="196"/>
      <c r="B428" s="11"/>
      <c r="C428" s="854"/>
      <c r="D428" s="238"/>
      <c r="E428" s="483"/>
      <c r="F428" s="520"/>
    </row>
    <row r="429" spans="1:6" ht="12.95" customHeight="1">
      <c r="A429" s="196" t="s">
        <v>13</v>
      </c>
      <c r="B429" s="11" t="s">
        <v>389</v>
      </c>
      <c r="C429" s="854" t="s">
        <v>407</v>
      </c>
      <c r="D429" s="238" t="s">
        <v>134</v>
      </c>
      <c r="E429" s="483"/>
      <c r="F429" s="520"/>
    </row>
    <row r="430" spans="1:6" ht="12.95" customHeight="1">
      <c r="A430" s="53"/>
      <c r="B430" s="41"/>
      <c r="C430" s="141"/>
      <c r="D430" s="211"/>
      <c r="E430" s="141"/>
      <c r="F430" s="394"/>
    </row>
    <row r="431" spans="1:6" ht="12.95" customHeight="1">
      <c r="A431" s="196"/>
      <c r="B431" s="1" t="s">
        <v>893</v>
      </c>
      <c r="C431" s="141"/>
      <c r="D431" s="192"/>
      <c r="E431" s="457"/>
      <c r="F431" s="534"/>
    </row>
    <row r="432" spans="1:6" ht="12.95" customHeight="1">
      <c r="A432" s="196"/>
      <c r="B432" s="1"/>
      <c r="C432" s="141"/>
      <c r="D432" s="192"/>
      <c r="E432" s="457"/>
      <c r="F432" s="534"/>
    </row>
    <row r="433" spans="1:6" ht="12.95" customHeight="1">
      <c r="A433" s="196" t="s">
        <v>14</v>
      </c>
      <c r="B433" s="4" t="s">
        <v>892</v>
      </c>
      <c r="C433" s="141">
        <v>360</v>
      </c>
      <c r="D433" s="192" t="s">
        <v>22</v>
      </c>
      <c r="E433" s="457"/>
      <c r="F433" s="534"/>
    </row>
    <row r="434" spans="1:6" ht="12.95" customHeight="1">
      <c r="A434" s="196"/>
      <c r="B434" s="4"/>
      <c r="C434" s="141"/>
      <c r="D434" s="192"/>
      <c r="E434" s="457"/>
      <c r="F434" s="534"/>
    </row>
    <row r="435" spans="1:6" ht="12.95" customHeight="1">
      <c r="A435" s="196" t="s">
        <v>15</v>
      </c>
      <c r="B435" s="4" t="s">
        <v>257</v>
      </c>
      <c r="C435" s="854">
        <v>342</v>
      </c>
      <c r="D435" s="192" t="s">
        <v>40</v>
      </c>
      <c r="E435" s="457"/>
      <c r="F435" s="534"/>
    </row>
    <row r="436" spans="1:6" ht="12.95" customHeight="1">
      <c r="A436" s="196"/>
      <c r="B436" s="4"/>
      <c r="C436" s="854"/>
      <c r="D436" s="192"/>
      <c r="E436" s="457"/>
      <c r="F436" s="534"/>
    </row>
    <row r="437" spans="1:6" ht="12.95" customHeight="1">
      <c r="A437" s="196"/>
      <c r="B437" s="4"/>
      <c r="C437" s="854"/>
      <c r="D437" s="192"/>
      <c r="E437" s="457"/>
      <c r="F437" s="534"/>
    </row>
    <row r="438" spans="1:6" ht="12.95" customHeight="1">
      <c r="A438" s="196"/>
      <c r="B438" s="4"/>
      <c r="C438" s="854"/>
      <c r="D438" s="192"/>
      <c r="E438" s="457"/>
      <c r="F438" s="534"/>
    </row>
    <row r="439" spans="1:6" ht="12.95" customHeight="1">
      <c r="A439" s="196"/>
      <c r="B439" s="4"/>
      <c r="C439" s="854"/>
      <c r="D439" s="192"/>
      <c r="E439" s="457"/>
      <c r="F439" s="534"/>
    </row>
    <row r="440" spans="1:6" ht="12.95" customHeight="1" thickBot="1">
      <c r="A440" s="176"/>
      <c r="B440" s="916" t="s">
        <v>127</v>
      </c>
      <c r="C440" s="917"/>
      <c r="D440" s="918"/>
      <c r="E440" s="679"/>
      <c r="F440" s="690"/>
    </row>
    <row r="441" spans="1:6" ht="12.95" customHeight="1" thickTop="1">
      <c r="A441" s="183"/>
      <c r="B441" s="902"/>
      <c r="C441" s="903"/>
      <c r="D441" s="904"/>
      <c r="E441" s="230"/>
      <c r="F441" s="531"/>
    </row>
    <row r="442" spans="1:6" ht="12.95" customHeight="1">
      <c r="A442" s="571"/>
      <c r="B442" s="215"/>
      <c r="C442" s="855"/>
      <c r="D442" s="207"/>
      <c r="E442" s="486"/>
      <c r="F442" s="533"/>
    </row>
    <row r="443" spans="1:6" ht="12.95" customHeight="1">
      <c r="A443" s="571"/>
      <c r="B443" s="215"/>
      <c r="C443" s="856"/>
      <c r="D443" s="207"/>
      <c r="E443" s="486"/>
      <c r="F443" s="533"/>
    </row>
    <row r="444" spans="1:6" ht="12.95" customHeight="1">
      <c r="A444" s="569"/>
      <c r="B444" s="20"/>
      <c r="C444" s="818"/>
      <c r="D444" s="63"/>
      <c r="E444" s="86"/>
      <c r="F444" s="64"/>
    </row>
    <row r="445" spans="1:6" ht="12.95" customHeight="1">
      <c r="A445" s="45" t="s">
        <v>0</v>
      </c>
      <c r="B445" s="25" t="s">
        <v>1</v>
      </c>
      <c r="C445" s="819" t="s">
        <v>2</v>
      </c>
      <c r="D445" s="647" t="s">
        <v>3</v>
      </c>
      <c r="E445" s="87" t="s">
        <v>4</v>
      </c>
      <c r="F445" s="65" t="s">
        <v>5</v>
      </c>
    </row>
    <row r="446" spans="1:6">
      <c r="A446" s="480"/>
      <c r="B446" s="56"/>
      <c r="C446" s="820"/>
      <c r="D446" s="66"/>
      <c r="E446" s="88"/>
      <c r="F446" s="436"/>
    </row>
    <row r="447" spans="1:6" ht="12.95" customHeight="1">
      <c r="A447" s="196"/>
      <c r="B447" s="1" t="s">
        <v>426</v>
      </c>
      <c r="C447" s="854"/>
      <c r="D447" s="192"/>
      <c r="E447" s="457"/>
      <c r="F447" s="534"/>
    </row>
    <row r="448" spans="1:6">
      <c r="A448" s="196"/>
      <c r="B448" s="4"/>
      <c r="C448" s="854"/>
      <c r="D448" s="192"/>
      <c r="E448" s="457"/>
      <c r="F448" s="534"/>
    </row>
    <row r="449" spans="1:6" ht="12.95" customHeight="1">
      <c r="A449" s="196"/>
      <c r="B449" s="1" t="s">
        <v>400</v>
      </c>
      <c r="C449" s="141"/>
      <c r="D449" s="192"/>
      <c r="E449" s="457"/>
      <c r="F449" s="534"/>
    </row>
    <row r="450" spans="1:6">
      <c r="A450" s="196"/>
      <c r="B450" s="1"/>
      <c r="C450" s="141"/>
      <c r="D450" s="192"/>
      <c r="E450" s="457"/>
      <c r="F450" s="534"/>
    </row>
    <row r="451" spans="1:6" ht="12.95" customHeight="1">
      <c r="A451" s="196" t="s">
        <v>6</v>
      </c>
      <c r="B451" s="4" t="s">
        <v>398</v>
      </c>
      <c r="C451" s="141">
        <v>165</v>
      </c>
      <c r="D451" s="192" t="s">
        <v>22</v>
      </c>
      <c r="E451" s="457"/>
      <c r="F451" s="534"/>
    </row>
    <row r="452" spans="1:6" ht="12.95" customHeight="1">
      <c r="A452" s="196"/>
      <c r="B452" s="4"/>
      <c r="C452" s="141"/>
      <c r="D452" s="192"/>
      <c r="E452" s="457"/>
      <c r="F452" s="534"/>
    </row>
    <row r="453" spans="1:6" ht="12.95" customHeight="1">
      <c r="A453" s="196" t="s">
        <v>9</v>
      </c>
      <c r="B453" s="4" t="s">
        <v>257</v>
      </c>
      <c r="C453" s="854">
        <v>265</v>
      </c>
      <c r="D453" s="192" t="s">
        <v>40</v>
      </c>
      <c r="E453" s="457"/>
      <c r="F453" s="534"/>
    </row>
    <row r="454" spans="1:6" ht="12.95" customHeight="1">
      <c r="A454" s="196"/>
      <c r="B454" s="4"/>
      <c r="C454" s="854"/>
      <c r="D454" s="192"/>
      <c r="E454" s="457"/>
      <c r="F454" s="534"/>
    </row>
    <row r="455" spans="1:6" s="97" customFormat="1">
      <c r="A455" s="53"/>
      <c r="B455" s="40" t="s">
        <v>258</v>
      </c>
      <c r="C455" s="141"/>
      <c r="D455" s="211"/>
      <c r="E455" s="141"/>
      <c r="F455" s="394"/>
    </row>
    <row r="456" spans="1:6" ht="12.95" customHeight="1">
      <c r="A456" s="53"/>
      <c r="B456" s="41"/>
      <c r="C456" s="141"/>
      <c r="D456" s="211"/>
      <c r="E456" s="141"/>
      <c r="F456" s="394"/>
    </row>
    <row r="457" spans="1:6" ht="12.95" customHeight="1">
      <c r="A457" s="53"/>
      <c r="B457" s="40" t="s">
        <v>259</v>
      </c>
      <c r="C457" s="141"/>
      <c r="D457" s="211"/>
      <c r="E457" s="141"/>
      <c r="F457" s="394"/>
    </row>
    <row r="458" spans="1:6" ht="12.95" customHeight="1">
      <c r="A458" s="53"/>
      <c r="B458" s="41"/>
      <c r="C458" s="141"/>
      <c r="D458" s="211"/>
      <c r="E458" s="141"/>
      <c r="F458" s="394"/>
    </row>
    <row r="459" spans="1:6" ht="12.95" customHeight="1">
      <c r="A459" s="53" t="s">
        <v>10</v>
      </c>
      <c r="B459" s="41" t="s">
        <v>260</v>
      </c>
      <c r="C459" s="141">
        <f>workings!B154+2*(workings!E154+workings!G154)</f>
        <v>2299.5</v>
      </c>
      <c r="D459" s="211" t="s">
        <v>22</v>
      </c>
      <c r="E459" s="141"/>
      <c r="F459" s="394"/>
    </row>
    <row r="460" spans="1:6" ht="12.95" customHeight="1">
      <c r="A460" s="53"/>
      <c r="B460" s="41"/>
      <c r="C460" s="141"/>
      <c r="D460" s="211"/>
      <c r="E460" s="141"/>
      <c r="F460" s="394"/>
    </row>
    <row r="461" spans="1:6" ht="12.95" customHeight="1">
      <c r="A461" s="53" t="s">
        <v>11</v>
      </c>
      <c r="B461" s="41" t="s">
        <v>261</v>
      </c>
      <c r="C461" s="141">
        <v>298</v>
      </c>
      <c r="D461" s="211" t="s">
        <v>22</v>
      </c>
      <c r="E461" s="141"/>
      <c r="F461" s="394"/>
    </row>
    <row r="462" spans="1:6" ht="12.95" customHeight="1">
      <c r="A462" s="53"/>
      <c r="B462" s="41"/>
      <c r="C462" s="141"/>
      <c r="D462" s="211"/>
      <c r="E462" s="141"/>
      <c r="F462" s="394"/>
    </row>
    <row r="463" spans="1:6" ht="12.95" customHeight="1">
      <c r="A463" s="53"/>
      <c r="B463" s="40" t="s">
        <v>399</v>
      </c>
      <c r="C463" s="141"/>
      <c r="D463" s="211"/>
      <c r="E463" s="141"/>
      <c r="F463" s="394"/>
    </row>
    <row r="464" spans="1:6" ht="12.95" customHeight="1">
      <c r="A464" s="53"/>
      <c r="B464" s="41"/>
      <c r="C464" s="141"/>
      <c r="D464" s="211"/>
      <c r="E464" s="141"/>
      <c r="F464" s="394"/>
    </row>
    <row r="465" spans="1:6" ht="12.95" customHeight="1">
      <c r="A465" s="53" t="s">
        <v>12</v>
      </c>
      <c r="B465" s="41" t="s">
        <v>262</v>
      </c>
      <c r="C465" s="141">
        <f>C461</f>
        <v>298</v>
      </c>
      <c r="D465" s="211" t="s">
        <v>22</v>
      </c>
      <c r="E465" s="141"/>
      <c r="F465" s="394"/>
    </row>
    <row r="466" spans="1:6" ht="12.95" customHeight="1">
      <c r="A466" s="53"/>
      <c r="B466" s="41"/>
      <c r="C466" s="141"/>
      <c r="D466" s="211"/>
      <c r="E466" s="141"/>
      <c r="F466" s="394"/>
    </row>
    <row r="467" spans="1:6" ht="12.95" customHeight="1">
      <c r="A467" s="53"/>
      <c r="B467" s="40" t="s">
        <v>263</v>
      </c>
      <c r="C467" s="141"/>
      <c r="D467" s="211"/>
      <c r="E467" s="141"/>
      <c r="F467" s="394"/>
    </row>
    <row r="468" spans="1:6" ht="12.95" customHeight="1">
      <c r="A468" s="53"/>
      <c r="B468" s="41"/>
      <c r="C468" s="141"/>
      <c r="D468" s="211"/>
      <c r="E468" s="141"/>
      <c r="F468" s="394"/>
    </row>
    <row r="469" spans="1:6" ht="12.95" customHeight="1">
      <c r="A469" s="53"/>
      <c r="B469" s="40" t="s">
        <v>264</v>
      </c>
      <c r="C469" s="141"/>
      <c r="D469" s="211"/>
      <c r="E469" s="141"/>
      <c r="F469" s="394"/>
    </row>
    <row r="470" spans="1:6" ht="12.95" customHeight="1">
      <c r="A470" s="53"/>
      <c r="B470" s="41"/>
      <c r="C470" s="141"/>
      <c r="D470" s="211"/>
      <c r="E470" s="141"/>
      <c r="F470" s="394"/>
    </row>
    <row r="471" spans="1:6" ht="12.95" customHeight="1">
      <c r="A471" s="53" t="s">
        <v>13</v>
      </c>
      <c r="B471" s="41" t="s">
        <v>265</v>
      </c>
      <c r="C471" s="141">
        <f>C459</f>
        <v>2299.5</v>
      </c>
      <c r="D471" s="211" t="s">
        <v>22</v>
      </c>
      <c r="E471" s="141"/>
      <c r="F471" s="394"/>
    </row>
    <row r="472" spans="1:6" ht="12.95" customHeight="1">
      <c r="A472" s="53"/>
      <c r="B472" s="41"/>
      <c r="C472" s="141"/>
      <c r="D472" s="211"/>
      <c r="E472" s="141"/>
      <c r="F472" s="394"/>
    </row>
    <row r="473" spans="1:6" ht="12.95" customHeight="1">
      <c r="A473" s="53"/>
      <c r="B473" s="40" t="s">
        <v>48</v>
      </c>
      <c r="C473" s="141"/>
      <c r="D473" s="211"/>
      <c r="E473" s="141"/>
      <c r="F473" s="394"/>
    </row>
    <row r="474" spans="1:6" ht="12.95" customHeight="1">
      <c r="A474" s="53"/>
      <c r="B474" s="40"/>
      <c r="C474" s="141"/>
      <c r="D474" s="211"/>
      <c r="E474" s="141"/>
      <c r="F474" s="394"/>
    </row>
    <row r="475" spans="1:6" ht="38.25">
      <c r="A475" s="572"/>
      <c r="B475" s="35" t="s">
        <v>405</v>
      </c>
      <c r="C475" s="842"/>
      <c r="D475" s="494"/>
      <c r="E475" s="683"/>
      <c r="F475" s="695"/>
    </row>
    <row r="476" spans="1:6" ht="12.95" customHeight="1">
      <c r="A476" s="283"/>
      <c r="B476" s="495"/>
      <c r="C476" s="842"/>
      <c r="D476" s="494"/>
      <c r="E476" s="685"/>
      <c r="F476" s="695"/>
    </row>
    <row r="477" spans="1:6" ht="12.95" customHeight="1">
      <c r="A477" s="283" t="s">
        <v>14</v>
      </c>
      <c r="B477" s="496" t="s">
        <v>404</v>
      </c>
      <c r="C477" s="842">
        <v>78</v>
      </c>
      <c r="D477" s="494" t="s">
        <v>121</v>
      </c>
      <c r="E477" s="497"/>
      <c r="F477" s="695"/>
    </row>
    <row r="478" spans="1:6">
      <c r="A478" s="53"/>
      <c r="B478" s="41"/>
      <c r="C478" s="141"/>
      <c r="D478" s="211"/>
      <c r="E478" s="141"/>
      <c r="F478" s="694"/>
    </row>
    <row r="479" spans="1:6" ht="12.95" customHeight="1">
      <c r="A479" s="196"/>
      <c r="B479" s="1" t="s">
        <v>410</v>
      </c>
      <c r="C479" s="141"/>
      <c r="D479" s="192"/>
      <c r="E479" s="457"/>
      <c r="F479" s="534"/>
    </row>
    <row r="480" spans="1:6" ht="12.95" customHeight="1">
      <c r="A480" s="196"/>
      <c r="B480" s="4"/>
      <c r="C480" s="141"/>
      <c r="D480" s="192"/>
      <c r="E480" s="457"/>
      <c r="F480" s="534"/>
    </row>
    <row r="481" spans="1:6" ht="25.5">
      <c r="A481" s="196" t="s">
        <v>15</v>
      </c>
      <c r="B481" s="4" t="s">
        <v>408</v>
      </c>
      <c r="C481" s="141">
        <v>806</v>
      </c>
      <c r="D481" s="192" t="s">
        <v>121</v>
      </c>
      <c r="E481" s="457"/>
      <c r="F481" s="534"/>
    </row>
    <row r="482" spans="1:6" ht="12.95" customHeight="1">
      <c r="A482" s="196"/>
      <c r="B482" s="4"/>
      <c r="C482" s="141"/>
      <c r="D482" s="192"/>
      <c r="E482" s="457"/>
      <c r="F482" s="534"/>
    </row>
    <row r="483" spans="1:6" ht="12.95" customHeight="1">
      <c r="A483" s="53"/>
      <c r="B483" s="158"/>
      <c r="C483" s="141"/>
      <c r="D483" s="211"/>
      <c r="E483" s="141"/>
      <c r="F483" s="394"/>
    </row>
    <row r="484" spans="1:6" ht="12.95" customHeight="1">
      <c r="A484" s="53"/>
      <c r="B484" s="98"/>
      <c r="C484" s="141"/>
      <c r="D484" s="211"/>
      <c r="E484" s="141"/>
      <c r="F484" s="394"/>
    </row>
    <row r="485" spans="1:6" ht="12.95" customHeight="1">
      <c r="A485" s="53"/>
      <c r="B485" s="98"/>
      <c r="C485" s="141"/>
      <c r="D485" s="211"/>
      <c r="E485" s="141"/>
      <c r="F485" s="394"/>
    </row>
    <row r="486" spans="1:6" ht="12.95" customHeight="1">
      <c r="A486" s="53"/>
      <c r="B486" s="98"/>
      <c r="C486" s="141"/>
      <c r="D486" s="211"/>
      <c r="E486" s="141"/>
      <c r="F486" s="394"/>
    </row>
    <row r="487" spans="1:6" ht="12.95" customHeight="1">
      <c r="A487" s="53"/>
      <c r="B487" s="98"/>
      <c r="C487" s="141"/>
      <c r="D487" s="211"/>
      <c r="E487" s="141"/>
      <c r="F487" s="394"/>
    </row>
    <row r="488" spans="1:6" ht="12.95" customHeight="1">
      <c r="A488" s="53"/>
      <c r="B488" s="98"/>
      <c r="C488" s="141"/>
      <c r="D488" s="211"/>
      <c r="E488" s="141"/>
      <c r="F488" s="394"/>
    </row>
    <row r="489" spans="1:6" ht="12.95" customHeight="1">
      <c r="A489" s="53"/>
      <c r="B489" s="98"/>
      <c r="C489" s="141"/>
      <c r="D489" s="211"/>
      <c r="E489" s="141"/>
      <c r="F489" s="394"/>
    </row>
    <row r="490" spans="1:6" ht="12.95" customHeight="1">
      <c r="A490" s="53"/>
      <c r="B490" s="159"/>
      <c r="C490" s="141"/>
      <c r="D490" s="211"/>
      <c r="E490" s="141"/>
      <c r="F490" s="394"/>
    </row>
    <row r="491" spans="1:6" ht="12.95" customHeight="1" thickBot="1">
      <c r="A491" s="275"/>
      <c r="B491" s="908" t="s">
        <v>126</v>
      </c>
      <c r="C491" s="909"/>
      <c r="D491" s="909"/>
      <c r="E491" s="910"/>
      <c r="F491" s="692"/>
    </row>
    <row r="492" spans="1:6" ht="12.95" customHeight="1" thickTop="1">
      <c r="A492" s="24"/>
      <c r="B492" s="994"/>
      <c r="C492" s="995"/>
      <c r="D492" s="995"/>
      <c r="E492" s="996"/>
      <c r="F492" s="535"/>
    </row>
    <row r="493" spans="1:6" ht="12.95" customHeight="1">
      <c r="A493" s="272"/>
      <c r="B493" s="152"/>
      <c r="C493" s="310"/>
      <c r="D493" s="499"/>
      <c r="E493" s="150"/>
      <c r="F493" s="536"/>
    </row>
    <row r="494" spans="1:6" ht="12.95" customHeight="1">
      <c r="A494" s="272"/>
      <c r="B494" s="152"/>
      <c r="C494" s="150"/>
      <c r="D494" s="499"/>
      <c r="E494" s="150"/>
      <c r="F494" s="536"/>
    </row>
    <row r="495" spans="1:6" ht="10.5" customHeight="1">
      <c r="A495" s="569"/>
      <c r="B495" s="20"/>
      <c r="C495" s="818"/>
      <c r="D495" s="63"/>
      <c r="E495" s="86"/>
      <c r="F495" s="64"/>
    </row>
    <row r="496" spans="1:6" ht="12.95" customHeight="1">
      <c r="A496" s="45" t="s">
        <v>0</v>
      </c>
      <c r="B496" s="25" t="s">
        <v>1</v>
      </c>
      <c r="C496" s="819" t="s">
        <v>2</v>
      </c>
      <c r="D496" s="647" t="s">
        <v>3</v>
      </c>
      <c r="E496" s="87" t="s">
        <v>4</v>
      </c>
      <c r="F496" s="65" t="s">
        <v>5</v>
      </c>
    </row>
    <row r="497" spans="1:6" ht="12.95" customHeight="1">
      <c r="A497" s="53"/>
      <c r="B497" s="41"/>
      <c r="C497" s="141"/>
      <c r="D497" s="211"/>
      <c r="E497" s="141"/>
      <c r="F497" s="394"/>
    </row>
    <row r="498" spans="1:6" ht="12.95" customHeight="1">
      <c r="A498" s="53"/>
      <c r="B498" s="4"/>
      <c r="C498" s="141"/>
      <c r="D498" s="211"/>
      <c r="E498" s="141"/>
      <c r="F498" s="394"/>
    </row>
    <row r="499" spans="1:6" ht="12.95" customHeight="1">
      <c r="A499" s="196"/>
      <c r="B499" s="1" t="s">
        <v>411</v>
      </c>
      <c r="C499" s="141"/>
      <c r="D499" s="192"/>
      <c r="E499" s="457"/>
      <c r="F499" s="534"/>
    </row>
    <row r="500" spans="1:6" ht="12.95" customHeight="1">
      <c r="A500" s="196"/>
      <c r="B500" s="4"/>
      <c r="C500" s="141"/>
      <c r="D500" s="192"/>
      <c r="E500" s="457"/>
      <c r="F500" s="534"/>
    </row>
    <row r="501" spans="1:6" ht="12.95" customHeight="1">
      <c r="A501" s="196" t="s">
        <v>6</v>
      </c>
      <c r="B501" s="4" t="s">
        <v>409</v>
      </c>
      <c r="C501" s="141">
        <v>53</v>
      </c>
      <c r="D501" s="192" t="s">
        <v>121</v>
      </c>
      <c r="E501" s="457"/>
      <c r="F501" s="534"/>
    </row>
    <row r="502" spans="1:6" ht="12.95" customHeight="1">
      <c r="A502" s="261"/>
      <c r="B502" s="8"/>
      <c r="C502" s="853"/>
      <c r="D502" s="8"/>
      <c r="E502" s="8"/>
      <c r="F502" s="8"/>
    </row>
    <row r="503" spans="1:6" ht="12.95" customHeight="1">
      <c r="A503" s="261"/>
      <c r="B503" s="8"/>
      <c r="C503" s="853"/>
      <c r="D503" s="8"/>
      <c r="E503" s="8"/>
      <c r="F503" s="8"/>
    </row>
    <row r="504" spans="1:6" ht="12.95" customHeight="1">
      <c r="A504" s="261"/>
      <c r="B504" s="8"/>
      <c r="C504" s="853"/>
      <c r="D504" s="8"/>
      <c r="E504" s="8"/>
      <c r="F504" s="8"/>
    </row>
    <row r="505" spans="1:6" ht="12.95" customHeight="1">
      <c r="A505" s="261"/>
      <c r="B505" s="8"/>
      <c r="C505" s="853"/>
      <c r="D505" s="8"/>
      <c r="E505" s="8"/>
      <c r="F505" s="8"/>
    </row>
    <row r="506" spans="1:6" ht="12.95" customHeight="1" thickBot="1">
      <c r="A506" s="261"/>
      <c r="B506" s="261" t="s">
        <v>308</v>
      </c>
      <c r="C506" s="858"/>
      <c r="D506" s="261"/>
      <c r="E506" s="261"/>
      <c r="F506" s="706"/>
    </row>
    <row r="507" spans="1:6" ht="12.95" customHeight="1" thickTop="1">
      <c r="A507" s="261"/>
      <c r="B507" s="8"/>
      <c r="C507" s="853"/>
      <c r="D507" s="8"/>
      <c r="E507" s="8"/>
      <c r="F507" s="8"/>
    </row>
    <row r="508" spans="1:6" ht="12.95" customHeight="1">
      <c r="A508" s="261"/>
      <c r="B508" s="8"/>
      <c r="C508" s="853"/>
      <c r="D508" s="8"/>
      <c r="E508" s="8"/>
      <c r="F508" s="8"/>
    </row>
    <row r="509" spans="1:6" ht="12.95" customHeight="1">
      <c r="A509" s="261"/>
      <c r="B509" s="8"/>
      <c r="C509" s="853"/>
      <c r="D509" s="8"/>
      <c r="E509" s="8"/>
      <c r="F509" s="8"/>
    </row>
    <row r="510" spans="1:6">
      <c r="A510" s="261"/>
      <c r="B510" s="8"/>
      <c r="C510" s="853"/>
      <c r="D510" s="8"/>
      <c r="E510" s="8"/>
      <c r="F510" s="8"/>
    </row>
    <row r="511" spans="1:6" ht="12.95" customHeight="1">
      <c r="A511" s="53"/>
      <c r="B511" s="41"/>
      <c r="C511" s="500"/>
      <c r="D511" s="211"/>
      <c r="E511" s="141"/>
      <c r="F511" s="394"/>
    </row>
    <row r="512" spans="1:6" ht="12.95" customHeight="1">
      <c r="A512" s="53"/>
      <c r="B512" s="40" t="s">
        <v>33</v>
      </c>
      <c r="C512" s="501"/>
      <c r="D512" s="502"/>
      <c r="E512" s="154"/>
      <c r="F512" s="540"/>
    </row>
    <row r="513" spans="1:6" ht="12.95" customHeight="1">
      <c r="A513" s="53"/>
      <c r="B513" s="40"/>
      <c r="C513" s="501"/>
      <c r="D513" s="502"/>
      <c r="E513" s="154"/>
      <c r="F513" s="540"/>
    </row>
    <row r="514" spans="1:6" ht="12.95" customHeight="1">
      <c r="A514" s="53"/>
      <c r="B514" s="153"/>
      <c r="C514" s="501"/>
      <c r="D514" s="502"/>
      <c r="E514" s="154"/>
      <c r="F514" s="540"/>
    </row>
    <row r="515" spans="1:6" ht="12.95" customHeight="1">
      <c r="A515" s="53"/>
      <c r="B515" s="153" t="s">
        <v>1045</v>
      </c>
      <c r="C515" s="501"/>
      <c r="D515" s="502"/>
      <c r="E515" s="154"/>
      <c r="F515" s="540"/>
    </row>
    <row r="516" spans="1:6" ht="12.95" customHeight="1">
      <c r="A516" s="53"/>
      <c r="B516" s="153"/>
      <c r="C516" s="501"/>
      <c r="D516" s="502"/>
      <c r="E516" s="154"/>
      <c r="F516" s="540"/>
    </row>
    <row r="517" spans="1:6" ht="12.95" customHeight="1">
      <c r="A517" s="53"/>
      <c r="B517" s="153"/>
      <c r="C517" s="501"/>
      <c r="D517" s="502"/>
      <c r="E517" s="154"/>
      <c r="F517" s="540"/>
    </row>
    <row r="518" spans="1:6" ht="12.95" customHeight="1">
      <c r="A518" s="53"/>
      <c r="B518" s="153" t="s">
        <v>926</v>
      </c>
      <c r="C518" s="501"/>
      <c r="D518" s="502"/>
      <c r="E518" s="154"/>
      <c r="F518" s="540"/>
    </row>
    <row r="519" spans="1:6" ht="12.95" customHeight="1">
      <c r="A519" s="53"/>
      <c r="B519" s="153"/>
      <c r="C519" s="501"/>
      <c r="D519" s="502"/>
      <c r="E519" s="154"/>
      <c r="F519" s="540"/>
    </row>
    <row r="520" spans="1:6" ht="12.95" customHeight="1">
      <c r="A520" s="53"/>
      <c r="B520" s="153"/>
      <c r="C520" s="501"/>
      <c r="D520" s="502"/>
      <c r="E520" s="154"/>
      <c r="F520" s="540"/>
    </row>
    <row r="521" spans="1:6" ht="12.95" customHeight="1">
      <c r="A521" s="53"/>
      <c r="B521" s="153" t="s">
        <v>921</v>
      </c>
      <c r="C521" s="501"/>
      <c r="D521" s="502"/>
      <c r="E521" s="154"/>
      <c r="F521" s="540"/>
    </row>
    <row r="522" spans="1:6">
      <c r="A522" s="53"/>
      <c r="B522" s="153"/>
      <c r="C522" s="501"/>
      <c r="D522" s="502"/>
      <c r="E522" s="154"/>
      <c r="F522" s="540"/>
    </row>
    <row r="523" spans="1:6">
      <c r="A523" s="53"/>
      <c r="B523" s="41"/>
      <c r="C523" s="500"/>
      <c r="D523" s="211"/>
      <c r="E523" s="141"/>
      <c r="F523" s="394"/>
    </row>
    <row r="524" spans="1:6" ht="12.95" customHeight="1">
      <c r="A524" s="53"/>
      <c r="B524" s="41"/>
      <c r="C524" s="500"/>
      <c r="D524" s="211"/>
      <c r="E524" s="141"/>
      <c r="F524" s="394"/>
    </row>
    <row r="525" spans="1:6" ht="12.95" customHeight="1">
      <c r="A525" s="53"/>
      <c r="B525" s="41"/>
      <c r="C525" s="500"/>
      <c r="D525" s="211"/>
      <c r="E525" s="141"/>
      <c r="F525" s="394"/>
    </row>
    <row r="526" spans="1:6" ht="12.95" customHeight="1">
      <c r="A526" s="53"/>
      <c r="B526" s="41"/>
      <c r="C526" s="500"/>
      <c r="D526" s="211"/>
      <c r="E526" s="141"/>
      <c r="F526" s="394"/>
    </row>
    <row r="527" spans="1:6" ht="12.95" customHeight="1">
      <c r="A527" s="53"/>
      <c r="B527" s="41"/>
      <c r="C527" s="500"/>
      <c r="D527" s="211"/>
      <c r="E527" s="141"/>
      <c r="F527" s="394"/>
    </row>
    <row r="528" spans="1:6">
      <c r="A528" s="53"/>
      <c r="B528" s="41"/>
      <c r="C528" s="500"/>
      <c r="D528" s="211"/>
      <c r="E528" s="141"/>
      <c r="F528" s="394"/>
    </row>
    <row r="529" spans="1:6" ht="12.95" customHeight="1">
      <c r="A529" s="53"/>
      <c r="B529" s="41"/>
      <c r="C529" s="500"/>
      <c r="D529" s="211"/>
      <c r="E529" s="141"/>
      <c r="F529" s="394"/>
    </row>
    <row r="530" spans="1:6" ht="12.95" customHeight="1">
      <c r="A530" s="53"/>
      <c r="B530" s="41"/>
      <c r="C530" s="500"/>
      <c r="D530" s="211"/>
      <c r="E530" s="141"/>
      <c r="F530" s="394"/>
    </row>
    <row r="531" spans="1:6" ht="12.95" customHeight="1">
      <c r="A531" s="53"/>
      <c r="B531" s="41"/>
      <c r="C531" s="500"/>
      <c r="D531" s="211"/>
      <c r="E531" s="141"/>
      <c r="F531" s="394"/>
    </row>
    <row r="532" spans="1:6" ht="12.95" customHeight="1">
      <c r="A532" s="53"/>
      <c r="B532" s="41"/>
      <c r="C532" s="500"/>
      <c r="D532" s="211"/>
      <c r="E532" s="141"/>
      <c r="F532" s="394"/>
    </row>
    <row r="533" spans="1:6" ht="12.95" customHeight="1">
      <c r="A533" s="53"/>
      <c r="B533" s="41"/>
      <c r="C533" s="500"/>
      <c r="D533" s="211"/>
      <c r="E533" s="141"/>
      <c r="F533" s="394"/>
    </row>
    <row r="534" spans="1:6" ht="12.95" customHeight="1">
      <c r="A534" s="53"/>
      <c r="B534" s="41"/>
      <c r="C534" s="500"/>
      <c r="D534" s="211"/>
      <c r="E534" s="141"/>
      <c r="F534" s="394"/>
    </row>
    <row r="535" spans="1:6" ht="12.95" customHeight="1">
      <c r="A535" s="53"/>
      <c r="B535" s="41"/>
      <c r="C535" s="500"/>
      <c r="D535" s="211"/>
      <c r="E535" s="141"/>
      <c r="F535" s="394"/>
    </row>
    <row r="536" spans="1:6" ht="12.95" customHeight="1">
      <c r="A536" s="53"/>
      <c r="B536" s="41"/>
      <c r="C536" s="500"/>
      <c r="D536" s="211"/>
      <c r="E536" s="141"/>
      <c r="F536" s="394"/>
    </row>
    <row r="537" spans="1:6" ht="12.95" customHeight="1">
      <c r="A537" s="53"/>
      <c r="B537" s="41"/>
      <c r="C537" s="500"/>
      <c r="D537" s="211"/>
      <c r="E537" s="141"/>
      <c r="F537" s="394"/>
    </row>
    <row r="538" spans="1:6" ht="12.95" customHeight="1">
      <c r="A538" s="53"/>
      <c r="B538" s="41"/>
      <c r="C538" s="500"/>
      <c r="D538" s="211"/>
      <c r="E538" s="141"/>
      <c r="F538" s="394"/>
    </row>
    <row r="539" spans="1:6" ht="12.95" customHeight="1">
      <c r="A539" s="53"/>
      <c r="B539" s="41"/>
      <c r="C539" s="500"/>
      <c r="D539" s="211"/>
      <c r="E539" s="141"/>
      <c r="F539" s="394"/>
    </row>
    <row r="540" spans="1:6" ht="12.95" customHeight="1">
      <c r="A540" s="53"/>
      <c r="B540" s="41"/>
      <c r="C540" s="500"/>
      <c r="D540" s="211"/>
      <c r="E540" s="141"/>
      <c r="F540" s="394"/>
    </row>
    <row r="541" spans="1:6" ht="12.95" customHeight="1">
      <c r="A541" s="53"/>
      <c r="B541" s="41"/>
      <c r="C541" s="500"/>
      <c r="D541" s="211"/>
      <c r="E541" s="141"/>
      <c r="F541" s="394"/>
    </row>
    <row r="542" spans="1:6" ht="12.95" customHeight="1">
      <c r="A542" s="53"/>
      <c r="B542" s="41"/>
      <c r="C542" s="500"/>
      <c r="D542" s="211"/>
      <c r="E542" s="141"/>
      <c r="F542" s="394"/>
    </row>
    <row r="543" spans="1:6" ht="12.95" customHeight="1">
      <c r="A543" s="53"/>
      <c r="B543" s="41"/>
      <c r="C543" s="500"/>
      <c r="D543" s="211"/>
      <c r="E543" s="141"/>
      <c r="F543" s="394"/>
    </row>
    <row r="544" spans="1:6" ht="12.95" customHeight="1">
      <c r="A544" s="53"/>
      <c r="B544" s="41"/>
      <c r="C544" s="500"/>
      <c r="D544" s="211"/>
      <c r="E544" s="141"/>
      <c r="F544" s="394"/>
    </row>
    <row r="545" spans="1:7" ht="12.95" customHeight="1">
      <c r="A545" s="53"/>
      <c r="B545" s="41"/>
      <c r="C545" s="500"/>
      <c r="D545" s="211"/>
      <c r="E545" s="141"/>
      <c r="F545" s="394"/>
    </row>
    <row r="546" spans="1:7" ht="12.95" customHeight="1" thickBot="1">
      <c r="A546" s="504"/>
      <c r="B546" s="977" t="s">
        <v>390</v>
      </c>
      <c r="C546" s="977"/>
      <c r="D546" s="977"/>
      <c r="E546" s="178"/>
      <c r="F546" s="707"/>
    </row>
    <row r="547" spans="1:7" ht="12.95" customHeight="1" thickTop="1">
      <c r="A547" s="24"/>
      <c r="B547" s="978"/>
      <c r="C547" s="978"/>
      <c r="D547" s="978"/>
      <c r="E547" s="505"/>
      <c r="F547" s="535"/>
    </row>
    <row r="548" spans="1:7" ht="12" customHeight="1">
      <c r="A548" s="272"/>
      <c r="C548" s="802"/>
      <c r="D548" s="37"/>
      <c r="E548" s="80"/>
      <c r="F548" s="445"/>
    </row>
    <row r="549" spans="1:7" ht="12" customHeight="1">
      <c r="A549" s="272"/>
      <c r="B549" s="62"/>
      <c r="D549" s="37"/>
      <c r="E549" s="80"/>
      <c r="F549" s="445"/>
    </row>
    <row r="550" spans="1:7" ht="12" customHeight="1">
      <c r="A550" s="124"/>
      <c r="B550" s="68"/>
      <c r="C550" s="821"/>
      <c r="D550" s="69"/>
      <c r="E550" s="89"/>
      <c r="F550" s="22"/>
    </row>
    <row r="551" spans="1:7">
      <c r="A551" s="24" t="s">
        <v>0</v>
      </c>
      <c r="B551" s="648" t="s">
        <v>1</v>
      </c>
      <c r="C551" s="803"/>
      <c r="D551" s="642"/>
      <c r="E551" s="90"/>
      <c r="F551" s="26" t="s">
        <v>63</v>
      </c>
    </row>
    <row r="552" spans="1:7" ht="12.95" customHeight="1">
      <c r="A552" s="53"/>
      <c r="B552" s="41"/>
      <c r="C552" s="500"/>
      <c r="D552" s="211"/>
      <c r="E552" s="141"/>
      <c r="F552" s="394"/>
    </row>
    <row r="553" spans="1:7" ht="12.95" customHeight="1">
      <c r="A553" s="53"/>
      <c r="B553" s="16" t="s">
        <v>60</v>
      </c>
      <c r="C553" s="500"/>
      <c r="D553" s="211"/>
      <c r="E553" s="141"/>
      <c r="F553" s="394"/>
    </row>
    <row r="554" spans="1:7" ht="12.95" customHeight="1">
      <c r="A554" s="53"/>
      <c r="B554" s="41"/>
      <c r="C554" s="500"/>
      <c r="D554" s="211"/>
      <c r="E554" s="141"/>
      <c r="F554" s="394"/>
    </row>
    <row r="555" spans="1:7" ht="12.95" customHeight="1">
      <c r="A555" s="53"/>
      <c r="B555" s="40" t="s">
        <v>1047</v>
      </c>
      <c r="C555" s="500"/>
      <c r="D555" s="211"/>
      <c r="E555" s="141"/>
      <c r="F555" s="394"/>
    </row>
    <row r="556" spans="1:7" ht="12.95" customHeight="1">
      <c r="A556" s="53"/>
      <c r="B556" s="41"/>
      <c r="C556" s="500"/>
      <c r="D556" s="211"/>
      <c r="E556" s="141"/>
      <c r="F556" s="394"/>
    </row>
    <row r="557" spans="1:7" s="241" customFormat="1">
      <c r="A557" s="377"/>
      <c r="B557" s="117"/>
      <c r="C557" s="854"/>
      <c r="D557" s="116"/>
      <c r="E557" s="352"/>
      <c r="F557" s="353"/>
      <c r="G557" s="573"/>
    </row>
    <row r="558" spans="1:7" s="241" customFormat="1">
      <c r="A558" s="377"/>
      <c r="B558" s="117"/>
      <c r="C558" s="854"/>
      <c r="D558" s="116"/>
      <c r="E558" s="352"/>
      <c r="F558" s="353"/>
      <c r="G558" s="573"/>
    </row>
    <row r="559" spans="1:7" s="241" customFormat="1" ht="51">
      <c r="A559" s="299" t="s">
        <v>6</v>
      </c>
      <c r="B559" s="8" t="s">
        <v>1069</v>
      </c>
      <c r="C559" s="854" t="s">
        <v>0</v>
      </c>
      <c r="D559" s="116">
        <v>1</v>
      </c>
      <c r="E559" s="81">
        <v>2000000</v>
      </c>
      <c r="F559" s="353"/>
      <c r="G559" s="573"/>
    </row>
    <row r="560" spans="1:7" s="241" customFormat="1">
      <c r="A560" s="299"/>
      <c r="B560" s="8"/>
      <c r="C560" s="854"/>
      <c r="D560" s="116"/>
      <c r="E560" s="81"/>
      <c r="F560" s="353"/>
      <c r="G560" s="573"/>
    </row>
    <row r="561" spans="1:7" s="241" customFormat="1">
      <c r="A561" s="299" t="s">
        <v>9</v>
      </c>
      <c r="B561" s="116" t="s">
        <v>274</v>
      </c>
      <c r="C561" s="854" t="s">
        <v>272</v>
      </c>
      <c r="D561" s="355">
        <v>0.05</v>
      </c>
      <c r="E561" s="352"/>
      <c r="F561" s="353"/>
      <c r="G561" s="573"/>
    </row>
    <row r="562" spans="1:7" s="241" customFormat="1">
      <c r="A562" s="299"/>
      <c r="B562" s="116"/>
      <c r="C562" s="854"/>
      <c r="D562" s="355"/>
      <c r="E562" s="352"/>
      <c r="F562" s="353"/>
      <c r="G562" s="573"/>
    </row>
    <row r="563" spans="1:7" s="241" customFormat="1">
      <c r="A563" s="299" t="s">
        <v>10</v>
      </c>
      <c r="B563" s="116" t="s">
        <v>275</v>
      </c>
      <c r="C563" s="854" t="s">
        <v>0</v>
      </c>
      <c r="D563" s="355">
        <v>0.03</v>
      </c>
      <c r="E563" s="352"/>
      <c r="F563" s="353"/>
      <c r="G563" s="573"/>
    </row>
    <row r="564" spans="1:7" ht="12.95" customHeight="1">
      <c r="A564" s="53"/>
      <c r="B564" s="41"/>
      <c r="C564" s="500"/>
      <c r="D564" s="211"/>
      <c r="E564" s="141"/>
      <c r="F564" s="394"/>
    </row>
    <row r="565" spans="1:7" ht="12.95" customHeight="1">
      <c r="A565" s="53"/>
      <c r="B565" s="41"/>
      <c r="C565" s="500"/>
      <c r="D565" s="211"/>
      <c r="E565" s="141"/>
      <c r="F565" s="394"/>
    </row>
    <row r="566" spans="1:7" ht="12.95" customHeight="1">
      <c r="A566" s="53"/>
      <c r="B566" s="41"/>
      <c r="C566" s="500"/>
      <c r="D566" s="211"/>
      <c r="E566" s="141"/>
      <c r="F566" s="394"/>
    </row>
    <row r="567" spans="1:7" ht="12.95" customHeight="1">
      <c r="A567" s="53"/>
      <c r="B567" s="41"/>
      <c r="C567" s="500"/>
      <c r="D567" s="211"/>
      <c r="E567" s="141"/>
      <c r="F567" s="394"/>
    </row>
    <row r="568" spans="1:7" ht="12.95" customHeight="1">
      <c r="A568" s="53"/>
      <c r="B568" s="41"/>
      <c r="C568" s="500"/>
      <c r="D568" s="211"/>
      <c r="E568" s="141"/>
      <c r="F568" s="394"/>
    </row>
    <row r="569" spans="1:7" ht="12.95" customHeight="1">
      <c r="A569" s="53"/>
      <c r="B569" s="41"/>
      <c r="C569" s="500"/>
      <c r="D569" s="211"/>
      <c r="E569" s="141"/>
      <c r="F569" s="394"/>
    </row>
    <row r="570" spans="1:7" ht="12.95" customHeight="1">
      <c r="A570" s="53"/>
      <c r="B570" s="41"/>
      <c r="C570" s="500"/>
      <c r="D570" s="211"/>
      <c r="E570" s="141"/>
      <c r="F570" s="394"/>
    </row>
    <row r="571" spans="1:7" ht="12.95" customHeight="1">
      <c r="A571" s="53"/>
      <c r="B571" s="41"/>
      <c r="C571" s="500"/>
      <c r="D571" s="211"/>
      <c r="E571" s="141"/>
      <c r="F571" s="394"/>
    </row>
    <row r="572" spans="1:7" ht="12.95" customHeight="1">
      <c r="A572" s="53"/>
      <c r="B572" s="41"/>
      <c r="C572" s="500"/>
      <c r="D572" s="211"/>
      <c r="E572" s="141"/>
      <c r="F572" s="394"/>
    </row>
    <row r="573" spans="1:7" ht="12.95" customHeight="1">
      <c r="A573" s="53"/>
      <c r="B573" s="41"/>
      <c r="C573" s="500"/>
      <c r="D573" s="211"/>
      <c r="E573" s="141"/>
      <c r="F573" s="394"/>
    </row>
    <row r="574" spans="1:7" ht="12.95" customHeight="1">
      <c r="A574" s="53"/>
      <c r="B574" s="41"/>
      <c r="C574" s="500"/>
      <c r="D574" s="211"/>
      <c r="E574" s="141"/>
      <c r="F574" s="394"/>
    </row>
    <row r="575" spans="1:7" ht="12.95" customHeight="1">
      <c r="A575" s="53"/>
      <c r="B575" s="41"/>
      <c r="C575" s="500"/>
      <c r="D575" s="211"/>
      <c r="E575" s="141"/>
      <c r="F575" s="394"/>
    </row>
    <row r="576" spans="1:7" ht="12.95" customHeight="1">
      <c r="A576" s="53"/>
      <c r="B576" s="41"/>
      <c r="C576" s="500"/>
      <c r="D576" s="211"/>
      <c r="E576" s="141"/>
      <c r="F576" s="394"/>
    </row>
    <row r="577" spans="1:6" ht="12.95" customHeight="1">
      <c r="A577" s="53"/>
      <c r="B577" s="41"/>
      <c r="C577" s="500"/>
      <c r="D577" s="211"/>
      <c r="E577" s="141"/>
      <c r="F577" s="394"/>
    </row>
    <row r="578" spans="1:6" ht="12.95" customHeight="1">
      <c r="A578" s="53"/>
      <c r="B578" s="41"/>
      <c r="C578" s="500"/>
      <c r="D578" s="211"/>
      <c r="E578" s="141"/>
      <c r="F578" s="394"/>
    </row>
    <row r="579" spans="1:6" ht="12.95" customHeight="1">
      <c r="A579" s="53"/>
      <c r="B579" s="41"/>
      <c r="C579" s="500"/>
      <c r="D579" s="211"/>
      <c r="E579" s="141"/>
      <c r="F579" s="394"/>
    </row>
    <row r="580" spans="1:6" ht="12.95" customHeight="1">
      <c r="A580" s="53"/>
      <c r="B580" s="41"/>
      <c r="C580" s="500"/>
      <c r="D580" s="211"/>
      <c r="E580" s="141"/>
      <c r="F580" s="394"/>
    </row>
    <row r="581" spans="1:6" ht="12.95" customHeight="1">
      <c r="A581" s="53"/>
      <c r="B581" s="41"/>
      <c r="C581" s="500"/>
      <c r="D581" s="211"/>
      <c r="E581" s="141"/>
      <c r="F581" s="394"/>
    </row>
    <row r="582" spans="1:6" ht="12.95" customHeight="1">
      <c r="A582" s="53"/>
      <c r="B582" s="41"/>
      <c r="C582" s="500"/>
      <c r="D582" s="211"/>
      <c r="E582" s="141"/>
      <c r="F582" s="394"/>
    </row>
    <row r="583" spans="1:6" ht="12.95" customHeight="1">
      <c r="A583" s="53"/>
      <c r="B583" s="41"/>
      <c r="C583" s="500"/>
      <c r="D583" s="211"/>
      <c r="E583" s="141"/>
      <c r="F583" s="394"/>
    </row>
    <row r="584" spans="1:6" ht="12.95" customHeight="1">
      <c r="A584" s="53"/>
      <c r="B584" s="41"/>
      <c r="C584" s="500"/>
      <c r="D584" s="211"/>
      <c r="E584" s="141"/>
      <c r="F584" s="394"/>
    </row>
    <row r="585" spans="1:6" ht="12.95" customHeight="1">
      <c r="A585" s="53"/>
      <c r="B585" s="41"/>
      <c r="C585" s="500"/>
      <c r="D585" s="211"/>
      <c r="E585" s="141"/>
      <c r="F585" s="394"/>
    </row>
    <row r="586" spans="1:6" ht="12.95" customHeight="1">
      <c r="A586" s="53"/>
      <c r="B586" s="41"/>
      <c r="C586" s="500"/>
      <c r="D586" s="211"/>
      <c r="E586" s="141"/>
      <c r="F586" s="394"/>
    </row>
    <row r="587" spans="1:6" ht="12.95" customHeight="1">
      <c r="A587" s="53"/>
      <c r="B587" s="41"/>
      <c r="C587" s="500"/>
      <c r="D587" s="211"/>
      <c r="E587" s="141"/>
      <c r="F587" s="394"/>
    </row>
    <row r="588" spans="1:6" ht="12.95" customHeight="1">
      <c r="A588" s="53"/>
      <c r="B588" s="41"/>
      <c r="C588" s="500"/>
      <c r="D588" s="211"/>
      <c r="E588" s="141"/>
      <c r="F588" s="394"/>
    </row>
    <row r="589" spans="1:6">
      <c r="A589" s="53"/>
      <c r="B589" s="41"/>
      <c r="C589" s="500"/>
      <c r="D589" s="211"/>
      <c r="E589" s="141"/>
      <c r="F589" s="394"/>
    </row>
    <row r="590" spans="1:6">
      <c r="A590" s="53"/>
      <c r="B590" s="41"/>
      <c r="C590" s="500"/>
      <c r="D590" s="211"/>
      <c r="E590" s="141"/>
      <c r="F590" s="394"/>
    </row>
    <row r="591" spans="1:6">
      <c r="A591" s="53"/>
      <c r="B591" s="41"/>
      <c r="C591" s="500"/>
      <c r="D591" s="211"/>
      <c r="E591" s="141"/>
      <c r="F591" s="394"/>
    </row>
    <row r="592" spans="1:6" ht="12.95" customHeight="1">
      <c r="A592" s="53"/>
      <c r="B592" s="41"/>
      <c r="C592" s="500"/>
      <c r="D592" s="211"/>
      <c r="E592" s="141"/>
      <c r="F592" s="394"/>
    </row>
    <row r="593" spans="1:6" ht="12.95" customHeight="1">
      <c r="A593" s="53"/>
      <c r="B593" s="41"/>
      <c r="C593" s="500"/>
      <c r="D593" s="211"/>
      <c r="E593" s="141"/>
      <c r="F593" s="394"/>
    </row>
    <row r="594" spans="1:6" ht="12.95" customHeight="1">
      <c r="A594" s="53"/>
      <c r="B594" s="41"/>
      <c r="C594" s="500"/>
      <c r="D594" s="211"/>
      <c r="E594" s="141"/>
      <c r="F594" s="394"/>
    </row>
    <row r="595" spans="1:6" ht="12.95" customHeight="1">
      <c r="A595" s="53"/>
      <c r="B595" s="41"/>
      <c r="C595" s="500"/>
      <c r="D595" s="211"/>
      <c r="E595" s="141"/>
      <c r="F595" s="394"/>
    </row>
    <row r="596" spans="1:6" ht="12.95" customHeight="1">
      <c r="A596" s="53"/>
      <c r="B596" s="41"/>
      <c r="C596" s="500"/>
      <c r="D596" s="211"/>
      <c r="E596" s="141"/>
      <c r="F596" s="394"/>
    </row>
    <row r="597" spans="1:6" ht="12.95" customHeight="1">
      <c r="A597" s="53"/>
      <c r="B597" s="41"/>
      <c r="C597" s="500"/>
      <c r="D597" s="211"/>
      <c r="E597" s="141"/>
      <c r="F597" s="394"/>
    </row>
    <row r="598" spans="1:6" ht="12.95" customHeight="1" thickBot="1">
      <c r="A598" s="504"/>
      <c r="B598" s="977" t="s">
        <v>973</v>
      </c>
      <c r="C598" s="977"/>
      <c r="D598" s="977"/>
      <c r="E598" s="178"/>
      <c r="F598" s="707"/>
    </row>
    <row r="599" spans="1:6" ht="12.95" customHeight="1" thickTop="1">
      <c r="A599" s="24"/>
      <c r="B599" s="978"/>
      <c r="C599" s="978"/>
      <c r="D599" s="978"/>
      <c r="E599" s="505"/>
      <c r="F599" s="535"/>
    </row>
    <row r="600" spans="1:6" ht="12" customHeight="1">
      <c r="A600" s="272"/>
      <c r="C600" s="802"/>
      <c r="D600" s="37"/>
      <c r="E600" s="80"/>
      <c r="F600" s="445"/>
    </row>
    <row r="601" spans="1:6" ht="12" customHeight="1">
      <c r="A601" s="272"/>
      <c r="B601" s="62"/>
      <c r="D601" s="37"/>
      <c r="E601" s="80"/>
      <c r="F601" s="445"/>
    </row>
    <row r="602" spans="1:6" ht="12" customHeight="1">
      <c r="A602" s="124"/>
      <c r="B602" s="68"/>
      <c r="C602" s="821"/>
      <c r="D602" s="69"/>
      <c r="E602" s="89"/>
      <c r="F602" s="22"/>
    </row>
    <row r="603" spans="1:6">
      <c r="A603" s="24" t="s">
        <v>0</v>
      </c>
      <c r="B603" s="648" t="s">
        <v>1</v>
      </c>
      <c r="C603" s="803"/>
      <c r="D603" s="642"/>
      <c r="E603" s="90"/>
      <c r="F603" s="26" t="s">
        <v>63</v>
      </c>
    </row>
    <row r="604" spans="1:6" ht="12" customHeight="1">
      <c r="A604" s="53"/>
      <c r="B604" s="35"/>
      <c r="D604" s="37"/>
      <c r="E604" s="80"/>
      <c r="F604" s="14"/>
    </row>
    <row r="605" spans="1:6" ht="12" customHeight="1">
      <c r="A605" s="53"/>
      <c r="B605" s="35" t="s">
        <v>1061</v>
      </c>
      <c r="D605" s="37"/>
      <c r="E605" s="80"/>
      <c r="F605" s="14"/>
    </row>
    <row r="606" spans="1:6" ht="12" customHeight="1">
      <c r="A606" s="53"/>
      <c r="B606" s="35"/>
      <c r="D606" s="37"/>
      <c r="E606" s="80"/>
      <c r="F606" s="14"/>
    </row>
    <row r="607" spans="1:6" ht="12" customHeight="1">
      <c r="A607" s="53"/>
      <c r="B607" s="35" t="s">
        <v>834</v>
      </c>
      <c r="C607" s="806"/>
      <c r="D607" s="37"/>
      <c r="E607" s="80"/>
      <c r="F607" s="14"/>
    </row>
    <row r="608" spans="1:6" ht="12" customHeight="1">
      <c r="A608" s="53"/>
      <c r="B608" s="35"/>
      <c r="C608" s="806"/>
      <c r="D608" s="37"/>
      <c r="E608" s="80"/>
      <c r="F608" s="14"/>
    </row>
    <row r="609" spans="1:6">
      <c r="A609" s="53"/>
      <c r="B609" s="35" t="s">
        <v>51</v>
      </c>
      <c r="D609" s="37"/>
      <c r="E609" s="80"/>
      <c r="F609" s="14"/>
    </row>
    <row r="610" spans="1:6" ht="12" customHeight="1">
      <c r="A610" s="7"/>
      <c r="B610" s="62"/>
      <c r="C610" s="806"/>
      <c r="D610" s="37"/>
      <c r="E610" s="80"/>
      <c r="F610" s="14"/>
    </row>
    <row r="611" spans="1:6" ht="12" customHeight="1">
      <c r="A611" s="53">
        <v>1</v>
      </c>
      <c r="B611" s="136" t="s">
        <v>37</v>
      </c>
      <c r="C611" s="987"/>
      <c r="D611" s="987"/>
      <c r="E611" s="987"/>
      <c r="F611" s="395"/>
    </row>
    <row r="612" spans="1:6" ht="12" customHeight="1">
      <c r="A612" s="53"/>
      <c r="B612" s="136"/>
      <c r="C612" s="859"/>
      <c r="D612" s="639"/>
      <c r="E612" s="639"/>
      <c r="F612" s="395"/>
    </row>
    <row r="613" spans="1:6" ht="12" customHeight="1">
      <c r="A613" s="53"/>
      <c r="B613" s="136"/>
      <c r="C613" s="802"/>
      <c r="D613" s="639"/>
      <c r="E613" s="137"/>
      <c r="F613" s="395"/>
    </row>
    <row r="614" spans="1:6" ht="12" customHeight="1">
      <c r="A614" s="53">
        <v>2</v>
      </c>
      <c r="B614" s="138" t="s">
        <v>42</v>
      </c>
      <c r="C614" s="987"/>
      <c r="D614" s="987"/>
      <c r="E614" s="987"/>
      <c r="F614" s="395"/>
    </row>
    <row r="615" spans="1:6" ht="12" customHeight="1">
      <c r="A615" s="53"/>
      <c r="B615" s="138"/>
      <c r="C615" s="859"/>
      <c r="D615" s="639"/>
      <c r="E615" s="639"/>
      <c r="F615" s="395"/>
    </row>
    <row r="616" spans="1:6" ht="12" customHeight="1">
      <c r="A616" s="53"/>
      <c r="B616" s="136"/>
      <c r="C616" s="802"/>
      <c r="D616" s="639"/>
      <c r="E616" s="137"/>
      <c r="F616" s="395"/>
    </row>
    <row r="617" spans="1:6" ht="12" customHeight="1">
      <c r="A617" s="53">
        <v>4</v>
      </c>
      <c r="B617" s="136" t="s">
        <v>1048</v>
      </c>
      <c r="C617" s="987"/>
      <c r="D617" s="987"/>
      <c r="E617" s="987"/>
      <c r="F617" s="395"/>
    </row>
    <row r="618" spans="1:6" ht="12" customHeight="1">
      <c r="A618" s="53"/>
      <c r="B618" s="136"/>
      <c r="C618" s="859"/>
      <c r="D618" s="639"/>
      <c r="E618" s="639"/>
      <c r="F618" s="395"/>
    </row>
    <row r="619" spans="1:6" ht="12" customHeight="1">
      <c r="A619" s="53"/>
      <c r="B619" s="136"/>
      <c r="C619" s="802"/>
      <c r="D619" s="639"/>
      <c r="E619" s="137"/>
      <c r="F619" s="395"/>
    </row>
    <row r="620" spans="1:6" ht="12" customHeight="1">
      <c r="A620" s="53">
        <v>5</v>
      </c>
      <c r="B620" s="136" t="s">
        <v>44</v>
      </c>
      <c r="C620" s="987"/>
      <c r="D620" s="987"/>
      <c r="E620" s="987"/>
      <c r="F620" s="395"/>
    </row>
    <row r="621" spans="1:6" ht="12" customHeight="1">
      <c r="A621" s="53"/>
      <c r="B621" s="136"/>
      <c r="C621" s="859"/>
      <c r="D621" s="639"/>
      <c r="E621" s="639"/>
      <c r="F621" s="395"/>
    </row>
    <row r="622" spans="1:6" ht="12" customHeight="1">
      <c r="A622" s="53"/>
      <c r="B622" s="136"/>
      <c r="C622" s="859"/>
      <c r="D622" s="639"/>
      <c r="E622" s="639"/>
      <c r="F622" s="395"/>
    </row>
    <row r="623" spans="1:6" ht="12" customHeight="1">
      <c r="A623" s="53">
        <v>6</v>
      </c>
      <c r="B623" s="136" t="s">
        <v>45</v>
      </c>
      <c r="C623" s="859"/>
      <c r="D623" s="639"/>
      <c r="E623" s="639"/>
      <c r="F623" s="395"/>
    </row>
    <row r="624" spans="1:6" ht="12" customHeight="1">
      <c r="A624" s="53"/>
      <c r="B624" s="136"/>
      <c r="C624" s="802"/>
      <c r="D624" s="639"/>
      <c r="E624" s="137"/>
      <c r="F624" s="395"/>
    </row>
    <row r="625" spans="1:6" ht="12" customHeight="1">
      <c r="A625" s="53"/>
      <c r="B625" s="35"/>
      <c r="C625" s="802"/>
      <c r="D625" s="639"/>
      <c r="E625" s="137"/>
      <c r="F625" s="395"/>
    </row>
    <row r="626" spans="1:6" ht="12" customHeight="1">
      <c r="A626" s="53">
        <v>7</v>
      </c>
      <c r="B626" s="136" t="s">
        <v>47</v>
      </c>
      <c r="C626" s="987"/>
      <c r="D626" s="987"/>
      <c r="E626" s="987"/>
      <c r="F626" s="395"/>
    </row>
    <row r="627" spans="1:6" ht="12" customHeight="1">
      <c r="A627" s="53"/>
      <c r="B627" s="136"/>
      <c r="C627" s="802"/>
      <c r="D627" s="639"/>
      <c r="E627" s="137"/>
      <c r="F627" s="395"/>
    </row>
    <row r="628" spans="1:6" ht="12" customHeight="1">
      <c r="A628" s="53"/>
      <c r="B628" s="136"/>
      <c r="C628" s="987"/>
      <c r="D628" s="987"/>
      <c r="E628" s="987"/>
      <c r="F628" s="395"/>
    </row>
    <row r="629" spans="1:6" ht="12" customHeight="1">
      <c r="A629" s="53">
        <v>8</v>
      </c>
      <c r="B629" s="136" t="str">
        <f>B555</f>
        <v>POLYCARBONATE ROOF COVERING</v>
      </c>
      <c r="C629" s="822"/>
      <c r="D629" s="639"/>
      <c r="E629" s="137"/>
      <c r="F629" s="395"/>
    </row>
    <row r="630" spans="1:6" ht="12" customHeight="1">
      <c r="A630" s="53"/>
      <c r="B630" s="136"/>
      <c r="C630" s="987"/>
      <c r="D630" s="987"/>
      <c r="E630" s="987"/>
      <c r="F630" s="395"/>
    </row>
    <row r="631" spans="1:6" ht="12" customHeight="1">
      <c r="A631" s="53"/>
      <c r="B631" s="136"/>
      <c r="C631" s="822"/>
      <c r="D631" s="639"/>
      <c r="E631" s="139"/>
      <c r="F631" s="395"/>
    </row>
    <row r="632" spans="1:6">
      <c r="A632" s="53"/>
      <c r="B632" s="136"/>
      <c r="C632" s="822"/>
      <c r="D632" s="639"/>
      <c r="E632" s="139"/>
      <c r="F632" s="395"/>
    </row>
    <row r="633" spans="1:6" ht="12" customHeight="1">
      <c r="A633" s="53"/>
      <c r="B633" s="136"/>
      <c r="C633" s="822"/>
      <c r="D633" s="639"/>
      <c r="E633" s="139"/>
      <c r="F633" s="395"/>
    </row>
    <row r="634" spans="1:6" ht="12" customHeight="1">
      <c r="A634" s="53"/>
      <c r="B634" s="136"/>
      <c r="C634" s="822"/>
      <c r="D634" s="639"/>
      <c r="E634" s="139"/>
      <c r="F634" s="395"/>
    </row>
    <row r="635" spans="1:6" ht="12" customHeight="1">
      <c r="A635" s="53"/>
      <c r="B635" s="136"/>
      <c r="C635" s="822"/>
      <c r="D635" s="639"/>
      <c r="E635" s="139"/>
      <c r="F635" s="395"/>
    </row>
    <row r="636" spans="1:6" ht="12" customHeight="1">
      <c r="A636" s="53"/>
      <c r="B636" s="136"/>
      <c r="C636" s="802"/>
      <c r="D636" s="581"/>
      <c r="E636" s="137"/>
      <c r="F636" s="395"/>
    </row>
    <row r="637" spans="1:6" ht="12" customHeight="1">
      <c r="A637" s="53"/>
      <c r="B637" s="136"/>
      <c r="C637" s="802"/>
      <c r="D637" s="581"/>
      <c r="E637" s="137"/>
      <c r="F637" s="395"/>
    </row>
    <row r="638" spans="1:6" ht="12" customHeight="1">
      <c r="A638" s="53"/>
      <c r="B638" s="136"/>
      <c r="C638" s="802"/>
      <c r="D638" s="581"/>
      <c r="E638" s="137"/>
      <c r="F638" s="395"/>
    </row>
    <row r="639" spans="1:6" ht="12" customHeight="1">
      <c r="A639" s="53"/>
      <c r="B639" s="136"/>
      <c r="C639" s="802"/>
      <c r="D639" s="581"/>
      <c r="E639" s="137"/>
      <c r="F639" s="395"/>
    </row>
    <row r="640" spans="1:6" ht="12" customHeight="1">
      <c r="A640" s="53"/>
      <c r="B640" s="136"/>
      <c r="C640" s="802"/>
      <c r="D640" s="581"/>
      <c r="E640" s="137"/>
      <c r="F640" s="395"/>
    </row>
    <row r="641" spans="1:6" ht="12" customHeight="1">
      <c r="A641" s="53"/>
      <c r="B641" s="136"/>
      <c r="C641" s="802"/>
      <c r="D641" s="581"/>
      <c r="E641" s="137"/>
      <c r="F641" s="395"/>
    </row>
    <row r="642" spans="1:6" ht="12" customHeight="1">
      <c r="A642" s="53"/>
      <c r="B642" s="136"/>
      <c r="C642" s="802"/>
      <c r="D642" s="581"/>
      <c r="E642" s="137"/>
      <c r="F642" s="395"/>
    </row>
    <row r="643" spans="1:6" ht="12" customHeight="1">
      <c r="A643" s="53"/>
      <c r="B643" s="136"/>
      <c r="C643" s="822"/>
      <c r="D643" s="97"/>
      <c r="E643" s="137"/>
      <c r="F643" s="395"/>
    </row>
    <row r="644" spans="1:6" ht="12" customHeight="1">
      <c r="A644" s="53"/>
      <c r="B644" s="582"/>
      <c r="C644" s="822"/>
      <c r="D644" s="97"/>
      <c r="E644" s="137"/>
      <c r="F644" s="395"/>
    </row>
    <row r="645" spans="1:6" ht="12" customHeight="1">
      <c r="A645" s="53"/>
      <c r="B645" s="35"/>
      <c r="C645" s="822"/>
      <c r="D645" s="97"/>
      <c r="E645" s="82"/>
      <c r="F645" s="395"/>
    </row>
    <row r="646" spans="1:6" ht="12" customHeight="1">
      <c r="A646" s="53"/>
      <c r="B646" s="54"/>
      <c r="C646" s="822"/>
      <c r="D646" s="97"/>
      <c r="E646" s="82"/>
      <c r="F646" s="395"/>
    </row>
    <row r="647" spans="1:6" ht="12" customHeight="1">
      <c r="A647" s="645"/>
      <c r="B647" s="71"/>
      <c r="C647" s="803"/>
      <c r="D647" s="583"/>
      <c r="E647" s="584"/>
      <c r="F647" s="140"/>
    </row>
    <row r="648" spans="1:6" ht="12" customHeight="1">
      <c r="A648" s="1026" t="s">
        <v>1078</v>
      </c>
      <c r="B648" s="1027"/>
      <c r="C648" s="1028"/>
      <c r="D648" s="1028"/>
      <c r="E648" s="1029"/>
      <c r="F648" s="397"/>
    </row>
    <row r="649" spans="1:6" ht="12" customHeight="1">
      <c r="A649" s="1030"/>
      <c r="B649" s="1031"/>
      <c r="C649" s="1031"/>
      <c r="D649" s="1031"/>
      <c r="E649" s="1032"/>
      <c r="F649" s="398"/>
    </row>
    <row r="650" spans="1:6" ht="12" customHeight="1">
      <c r="A650" s="272"/>
      <c r="C650" s="802"/>
      <c r="D650" s="37"/>
      <c r="E650" s="80"/>
      <c r="F650" s="445"/>
    </row>
    <row r="651" spans="1:6" ht="12" customHeight="1">
      <c r="C651" s="860"/>
      <c r="E651" s="23"/>
      <c r="F651" s="23"/>
    </row>
    <row r="652" spans="1:6" ht="12" customHeight="1">
      <c r="C652" s="860"/>
      <c r="E652" s="23"/>
      <c r="F652" s="23"/>
    </row>
    <row r="653" spans="1:6" ht="12" customHeight="1">
      <c r="C653" s="860"/>
      <c r="E653" s="23"/>
      <c r="F653" s="23"/>
    </row>
    <row r="654" spans="1:6" ht="12" customHeight="1">
      <c r="C654" s="860"/>
      <c r="E654" s="23"/>
      <c r="F654" s="23"/>
    </row>
    <row r="655" spans="1:6" ht="12" customHeight="1">
      <c r="C655" s="860"/>
      <c r="E655" s="23"/>
      <c r="F655" s="23"/>
    </row>
    <row r="656" spans="1:6" ht="12" customHeight="1">
      <c r="C656" s="860"/>
      <c r="E656" s="23"/>
      <c r="F656" s="23"/>
    </row>
    <row r="657" spans="3:6">
      <c r="C657" s="860"/>
      <c r="E657" s="23"/>
      <c r="F657" s="23"/>
    </row>
    <row r="658" spans="3:6" ht="12" customHeight="1">
      <c r="C658" s="860"/>
      <c r="E658" s="23"/>
      <c r="F658" s="23"/>
    </row>
    <row r="659" spans="3:6" ht="12" customHeight="1">
      <c r="C659" s="860"/>
      <c r="E659" s="23"/>
      <c r="F659" s="23"/>
    </row>
    <row r="660" spans="3:6" ht="12" customHeight="1">
      <c r="C660" s="860"/>
      <c r="E660" s="23"/>
      <c r="F660" s="23"/>
    </row>
    <row r="661" spans="3:6" ht="12" customHeight="1">
      <c r="C661" s="860"/>
      <c r="E661" s="23"/>
      <c r="F661" s="23"/>
    </row>
    <row r="662" spans="3:6" ht="12" customHeight="1">
      <c r="C662" s="860"/>
      <c r="E662" s="23"/>
      <c r="F662" s="23"/>
    </row>
    <row r="663" spans="3:6" ht="12" customHeight="1">
      <c r="C663" s="860"/>
      <c r="E663" s="23"/>
      <c r="F663" s="23"/>
    </row>
    <row r="664" spans="3:6" ht="12" customHeight="1">
      <c r="C664" s="860"/>
      <c r="E664" s="23"/>
      <c r="F664" s="23"/>
    </row>
    <row r="665" spans="3:6">
      <c r="C665" s="860"/>
      <c r="E665" s="23"/>
      <c r="F665" s="23"/>
    </row>
    <row r="666" spans="3:6" ht="12" customHeight="1">
      <c r="C666" s="860"/>
      <c r="E666" s="23"/>
      <c r="F666" s="23"/>
    </row>
    <row r="667" spans="3:6" ht="12" customHeight="1">
      <c r="C667" s="860"/>
      <c r="E667" s="23"/>
      <c r="F667" s="23"/>
    </row>
    <row r="668" spans="3:6" ht="12" customHeight="1">
      <c r="C668" s="860"/>
      <c r="E668" s="23"/>
      <c r="F668" s="23"/>
    </row>
    <row r="669" spans="3:6" ht="12" customHeight="1">
      <c r="C669" s="860"/>
      <c r="E669" s="23"/>
      <c r="F669" s="23"/>
    </row>
    <row r="670" spans="3:6" ht="12" customHeight="1">
      <c r="C670" s="860"/>
      <c r="E670" s="23"/>
      <c r="F670" s="23"/>
    </row>
    <row r="671" spans="3:6" ht="12" customHeight="1">
      <c r="C671" s="860"/>
      <c r="E671" s="23"/>
      <c r="F671" s="23"/>
    </row>
    <row r="672" spans="3:6" ht="12" customHeight="1">
      <c r="C672" s="860"/>
      <c r="E672" s="23"/>
      <c r="F672" s="23"/>
    </row>
    <row r="673" spans="3:6">
      <c r="C673" s="860"/>
      <c r="E673" s="23"/>
      <c r="F673" s="23"/>
    </row>
    <row r="674" spans="3:6" ht="12" customHeight="1">
      <c r="C674" s="860"/>
      <c r="E674" s="23"/>
      <c r="F674" s="23"/>
    </row>
    <row r="675" spans="3:6" ht="12" customHeight="1">
      <c r="C675" s="860"/>
      <c r="E675" s="23"/>
      <c r="F675" s="23"/>
    </row>
    <row r="676" spans="3:6" ht="12" customHeight="1">
      <c r="C676" s="860"/>
      <c r="E676" s="23"/>
      <c r="F676" s="23"/>
    </row>
    <row r="677" spans="3:6" ht="12" customHeight="1">
      <c r="C677" s="860"/>
      <c r="E677" s="23"/>
      <c r="F677" s="23"/>
    </row>
    <row r="678" spans="3:6" ht="12" customHeight="1">
      <c r="C678" s="860"/>
      <c r="E678" s="23"/>
      <c r="F678" s="23"/>
    </row>
    <row r="679" spans="3:6">
      <c r="C679" s="860"/>
      <c r="E679" s="23"/>
      <c r="F679" s="23"/>
    </row>
    <row r="680" spans="3:6" ht="12" customHeight="1">
      <c r="C680" s="860"/>
      <c r="E680" s="23"/>
      <c r="F680" s="23"/>
    </row>
    <row r="681" spans="3:6">
      <c r="C681" s="860"/>
      <c r="E681" s="23"/>
      <c r="F681" s="23"/>
    </row>
    <row r="682" spans="3:6" ht="12" customHeight="1">
      <c r="C682" s="860"/>
      <c r="E682" s="23"/>
      <c r="F682" s="23"/>
    </row>
    <row r="683" spans="3:6">
      <c r="C683" s="860"/>
      <c r="E683" s="23"/>
      <c r="F683" s="23"/>
    </row>
    <row r="684" spans="3:6" ht="12" customHeight="1">
      <c r="C684" s="860"/>
      <c r="E684" s="23"/>
      <c r="F684" s="23"/>
    </row>
    <row r="685" spans="3:6" ht="12" customHeight="1">
      <c r="C685" s="860"/>
      <c r="E685" s="23"/>
      <c r="F685" s="23"/>
    </row>
    <row r="686" spans="3:6" ht="12" customHeight="1">
      <c r="C686" s="860"/>
      <c r="E686" s="23"/>
      <c r="F686" s="23"/>
    </row>
    <row r="687" spans="3:6" ht="12" customHeight="1">
      <c r="C687" s="860"/>
      <c r="E687" s="23"/>
      <c r="F687" s="23"/>
    </row>
    <row r="688" spans="3:6" ht="12" customHeight="1">
      <c r="C688" s="860"/>
      <c r="E688" s="23"/>
      <c r="F688" s="23"/>
    </row>
    <row r="689" spans="3:6" ht="12" customHeight="1">
      <c r="C689" s="860"/>
      <c r="E689" s="23"/>
      <c r="F689" s="23"/>
    </row>
    <row r="690" spans="3:6" ht="12" customHeight="1">
      <c r="C690" s="860"/>
      <c r="E690" s="23"/>
      <c r="F690" s="23"/>
    </row>
    <row r="691" spans="3:6" ht="12" customHeight="1">
      <c r="C691" s="860"/>
      <c r="E691" s="23"/>
      <c r="F691" s="23"/>
    </row>
    <row r="692" spans="3:6" ht="12" customHeight="1">
      <c r="C692" s="860"/>
      <c r="E692" s="23"/>
      <c r="F692" s="23"/>
    </row>
    <row r="693" spans="3:6" ht="12" customHeight="1">
      <c r="C693" s="860"/>
      <c r="E693" s="23"/>
      <c r="F693" s="23"/>
    </row>
    <row r="694" spans="3:6" ht="12" customHeight="1">
      <c r="C694" s="860"/>
      <c r="E694" s="23"/>
      <c r="F694" s="23"/>
    </row>
    <row r="695" spans="3:6" ht="16.5" customHeight="1">
      <c r="C695" s="860"/>
      <c r="E695" s="23"/>
      <c r="F695" s="23"/>
    </row>
    <row r="696" spans="3:6" ht="12" customHeight="1">
      <c r="C696" s="860"/>
      <c r="E696" s="23"/>
      <c r="F696" s="23"/>
    </row>
    <row r="697" spans="3:6" ht="12" customHeight="1">
      <c r="C697" s="860"/>
      <c r="E697" s="23"/>
      <c r="F697" s="23"/>
    </row>
    <row r="698" spans="3:6" ht="12" customHeight="1">
      <c r="C698" s="860"/>
      <c r="E698" s="23"/>
      <c r="F698" s="23"/>
    </row>
    <row r="699" spans="3:6" ht="12" customHeight="1">
      <c r="C699" s="860"/>
      <c r="E699" s="23"/>
      <c r="F699" s="23"/>
    </row>
    <row r="700" spans="3:6" ht="12" customHeight="1">
      <c r="C700" s="860"/>
      <c r="E700" s="23"/>
      <c r="F700" s="23"/>
    </row>
    <row r="701" spans="3:6" ht="12" customHeight="1">
      <c r="C701" s="860"/>
      <c r="E701" s="23"/>
      <c r="F701" s="23"/>
    </row>
    <row r="702" spans="3:6" ht="18" customHeight="1">
      <c r="C702" s="860"/>
      <c r="E702" s="23"/>
      <c r="F702" s="23"/>
    </row>
    <row r="703" spans="3:6" ht="12" customHeight="1">
      <c r="C703" s="860"/>
      <c r="E703" s="23"/>
      <c r="F703" s="23"/>
    </row>
    <row r="704" spans="3:6" ht="12" customHeight="1">
      <c r="C704" s="860"/>
      <c r="E704" s="23"/>
      <c r="F704" s="23"/>
    </row>
    <row r="705" spans="3:6" ht="10.5" customHeight="1">
      <c r="C705" s="860"/>
      <c r="E705" s="23"/>
      <c r="F705" s="23"/>
    </row>
    <row r="706" spans="3:6" ht="12.95" customHeight="1">
      <c r="C706" s="860"/>
      <c r="E706" s="23"/>
      <c r="F706" s="23"/>
    </row>
    <row r="707" spans="3:6" ht="12.95" customHeight="1">
      <c r="C707" s="860"/>
      <c r="E707" s="23"/>
      <c r="F707" s="23"/>
    </row>
    <row r="708" spans="3:6" ht="12.95" customHeight="1">
      <c r="C708" s="860"/>
      <c r="E708" s="23"/>
      <c r="F708" s="23"/>
    </row>
    <row r="709" spans="3:6">
      <c r="C709" s="860"/>
      <c r="E709" s="23"/>
      <c r="F709" s="23"/>
    </row>
    <row r="710" spans="3:6" ht="12.95" customHeight="1">
      <c r="C710" s="860"/>
      <c r="E710" s="23"/>
      <c r="F710" s="23"/>
    </row>
    <row r="711" spans="3:6" ht="12.95" customHeight="1">
      <c r="C711" s="860"/>
      <c r="E711" s="23"/>
      <c r="F711" s="23"/>
    </row>
    <row r="712" spans="3:6" ht="12.95" customHeight="1">
      <c r="C712" s="860"/>
      <c r="E712" s="23"/>
      <c r="F712" s="23"/>
    </row>
    <row r="713" spans="3:6" ht="12" customHeight="1">
      <c r="C713" s="860"/>
      <c r="E713" s="23"/>
      <c r="F713" s="23"/>
    </row>
    <row r="714" spans="3:6" ht="12.95" customHeight="1">
      <c r="C714" s="860"/>
      <c r="E714" s="23"/>
      <c r="F714" s="23"/>
    </row>
    <row r="715" spans="3:6">
      <c r="C715" s="860"/>
      <c r="E715" s="23"/>
      <c r="F715" s="23"/>
    </row>
    <row r="716" spans="3:6" ht="12.95" customHeight="1">
      <c r="C716" s="860"/>
      <c r="E716" s="23"/>
      <c r="F716" s="23"/>
    </row>
    <row r="717" spans="3:6" ht="12.95" customHeight="1">
      <c r="C717" s="860"/>
      <c r="E717" s="23"/>
      <c r="F717" s="23"/>
    </row>
    <row r="718" spans="3:6">
      <c r="C718" s="860"/>
      <c r="E718" s="23"/>
      <c r="F718" s="23"/>
    </row>
    <row r="719" spans="3:6" ht="12.95" customHeight="1">
      <c r="C719" s="860"/>
      <c r="E719" s="23"/>
      <c r="F719" s="23"/>
    </row>
    <row r="720" spans="3:6">
      <c r="C720" s="860"/>
      <c r="E720" s="23"/>
      <c r="F720" s="23"/>
    </row>
    <row r="721" spans="3:6" ht="12.95" customHeight="1">
      <c r="C721" s="860"/>
      <c r="E721" s="23"/>
      <c r="F721" s="23"/>
    </row>
    <row r="722" spans="3:6" ht="12.95" customHeight="1">
      <c r="C722" s="860"/>
      <c r="E722" s="23"/>
      <c r="F722" s="23"/>
    </row>
    <row r="723" spans="3:6" ht="12.95" customHeight="1">
      <c r="C723" s="860"/>
      <c r="E723" s="23"/>
      <c r="F723" s="23"/>
    </row>
    <row r="724" spans="3:6" ht="12.95" customHeight="1">
      <c r="C724" s="860"/>
      <c r="E724" s="23"/>
      <c r="F724" s="23"/>
    </row>
    <row r="725" spans="3:6">
      <c r="C725" s="860"/>
      <c r="E725" s="23"/>
      <c r="F725" s="23"/>
    </row>
    <row r="726" spans="3:6" ht="12.95" customHeight="1">
      <c r="C726" s="860"/>
      <c r="E726" s="23"/>
      <c r="F726" s="23"/>
    </row>
    <row r="727" spans="3:6">
      <c r="C727" s="860"/>
      <c r="E727" s="23"/>
      <c r="F727" s="23"/>
    </row>
    <row r="728" spans="3:6" ht="12.95" customHeight="1">
      <c r="C728" s="860"/>
      <c r="E728" s="23"/>
      <c r="F728" s="23"/>
    </row>
    <row r="729" spans="3:6" ht="12.95" customHeight="1">
      <c r="C729" s="860"/>
      <c r="E729" s="23"/>
      <c r="F729" s="23"/>
    </row>
    <row r="730" spans="3:6" ht="12.95" customHeight="1">
      <c r="C730" s="860"/>
      <c r="E730" s="23"/>
      <c r="F730" s="23"/>
    </row>
    <row r="731" spans="3:6" ht="12.95" customHeight="1">
      <c r="C731" s="860"/>
      <c r="E731" s="23"/>
      <c r="F731" s="23"/>
    </row>
    <row r="732" spans="3:6" ht="12.95" customHeight="1">
      <c r="C732" s="860"/>
      <c r="E732" s="23"/>
      <c r="F732" s="23"/>
    </row>
    <row r="733" spans="3:6">
      <c r="C733" s="860"/>
      <c r="E733" s="23"/>
      <c r="F733" s="23"/>
    </row>
    <row r="734" spans="3:6" ht="12.95" customHeight="1">
      <c r="C734" s="860"/>
      <c r="E734" s="23"/>
      <c r="F734" s="23"/>
    </row>
    <row r="735" spans="3:6">
      <c r="C735" s="860"/>
      <c r="E735" s="23"/>
      <c r="F735" s="23"/>
    </row>
    <row r="736" spans="3:6" ht="12.95" customHeight="1">
      <c r="C736" s="860"/>
      <c r="E736" s="23"/>
      <c r="F736" s="23"/>
    </row>
    <row r="737" spans="3:6" ht="12.95" customHeight="1">
      <c r="C737" s="860"/>
      <c r="E737" s="23"/>
      <c r="F737" s="23"/>
    </row>
    <row r="738" spans="3:6" ht="12.95" customHeight="1">
      <c r="C738" s="860"/>
      <c r="E738" s="23"/>
      <c r="F738" s="23"/>
    </row>
    <row r="739" spans="3:6" ht="12.95" customHeight="1">
      <c r="C739" s="860"/>
      <c r="E739" s="23"/>
      <c r="F739" s="23"/>
    </row>
    <row r="740" spans="3:6" ht="12.95" customHeight="1">
      <c r="C740" s="860"/>
      <c r="E740" s="23"/>
      <c r="F740" s="23"/>
    </row>
    <row r="741" spans="3:6" ht="12.95" customHeight="1">
      <c r="C741" s="860"/>
      <c r="E741" s="23"/>
      <c r="F741" s="23"/>
    </row>
    <row r="742" spans="3:6" ht="12.95" customHeight="1">
      <c r="C742" s="860"/>
      <c r="E742" s="23"/>
      <c r="F742" s="23"/>
    </row>
    <row r="743" spans="3:6" ht="12.95" customHeight="1">
      <c r="C743" s="860"/>
      <c r="E743" s="23"/>
      <c r="F743" s="23"/>
    </row>
    <row r="744" spans="3:6" ht="12.95" customHeight="1">
      <c r="C744" s="860"/>
      <c r="E744" s="23"/>
      <c r="F744" s="23"/>
    </row>
    <row r="745" spans="3:6" ht="12.95" customHeight="1">
      <c r="C745" s="860"/>
      <c r="E745" s="23"/>
      <c r="F745" s="23"/>
    </row>
    <row r="746" spans="3:6" ht="12.95" customHeight="1">
      <c r="C746" s="860"/>
      <c r="E746" s="23"/>
      <c r="F746" s="23"/>
    </row>
    <row r="747" spans="3:6" ht="12.95" customHeight="1">
      <c r="C747" s="860"/>
      <c r="E747" s="23"/>
      <c r="F747" s="23"/>
    </row>
    <row r="748" spans="3:6" ht="12.95" customHeight="1">
      <c r="C748" s="860"/>
      <c r="E748" s="23"/>
      <c r="F748" s="23"/>
    </row>
    <row r="749" spans="3:6" ht="12.95" customHeight="1">
      <c r="C749" s="860"/>
      <c r="E749" s="23"/>
      <c r="F749" s="23"/>
    </row>
    <row r="750" spans="3:6" ht="12.95" customHeight="1">
      <c r="C750" s="860"/>
      <c r="E750" s="23"/>
      <c r="F750" s="23"/>
    </row>
    <row r="751" spans="3:6" ht="12.95" customHeight="1">
      <c r="C751" s="860"/>
      <c r="E751" s="23"/>
      <c r="F751" s="23"/>
    </row>
    <row r="752" spans="3:6" ht="12.95" customHeight="1">
      <c r="C752" s="860"/>
      <c r="E752" s="23"/>
      <c r="F752" s="23"/>
    </row>
    <row r="753" spans="1:6" ht="12.95" customHeight="1">
      <c r="C753" s="860"/>
      <c r="E753" s="23"/>
      <c r="F753" s="23"/>
    </row>
    <row r="754" spans="1:6" ht="12.95" customHeight="1">
      <c r="C754" s="860"/>
      <c r="E754" s="23"/>
      <c r="F754" s="23"/>
    </row>
    <row r="755" spans="1:6" ht="12" customHeight="1">
      <c r="C755" s="860"/>
      <c r="E755" s="23"/>
      <c r="F755" s="23"/>
    </row>
    <row r="756" spans="1:6" ht="12.95" customHeight="1">
      <c r="C756" s="860"/>
      <c r="E756" s="23"/>
      <c r="F756" s="23"/>
    </row>
    <row r="757" spans="1:6" ht="12.95" customHeight="1">
      <c r="C757" s="860"/>
      <c r="E757" s="23"/>
      <c r="F757" s="23"/>
    </row>
    <row r="758" spans="1:6" s="32" customFormat="1">
      <c r="A758" s="97"/>
      <c r="B758" s="23"/>
      <c r="C758" s="860"/>
      <c r="D758" s="23"/>
      <c r="E758" s="23"/>
      <c r="F758" s="23"/>
    </row>
    <row r="759" spans="1:6" s="32" customFormat="1">
      <c r="A759" s="97"/>
      <c r="B759" s="23"/>
      <c r="C759" s="860"/>
      <c r="D759" s="23"/>
      <c r="E759" s="23"/>
      <c r="F759" s="23"/>
    </row>
    <row r="760" spans="1:6" s="32" customFormat="1">
      <c r="A760" s="97"/>
      <c r="B760" s="23"/>
      <c r="C760" s="860"/>
      <c r="D760" s="23"/>
      <c r="E760" s="23"/>
      <c r="F760" s="23"/>
    </row>
    <row r="761" spans="1:6" s="32" customFormat="1">
      <c r="A761" s="97"/>
      <c r="B761" s="23"/>
      <c r="C761" s="860"/>
      <c r="D761" s="23"/>
      <c r="E761" s="23"/>
      <c r="F761" s="23"/>
    </row>
    <row r="762" spans="1:6" s="32" customFormat="1" ht="12" customHeight="1">
      <c r="A762" s="97"/>
      <c r="B762" s="23"/>
      <c r="C762" s="860"/>
      <c r="D762" s="23"/>
      <c r="E762" s="23"/>
      <c r="F762" s="23"/>
    </row>
    <row r="763" spans="1:6" s="32" customFormat="1">
      <c r="A763" s="97"/>
      <c r="B763" s="23"/>
      <c r="C763" s="860"/>
      <c r="D763" s="23"/>
      <c r="E763" s="23"/>
      <c r="F763" s="23"/>
    </row>
    <row r="764" spans="1:6" s="32" customFormat="1">
      <c r="A764" s="97"/>
      <c r="B764" s="23"/>
      <c r="C764" s="860"/>
      <c r="D764" s="23"/>
      <c r="E764" s="23"/>
      <c r="F764" s="23"/>
    </row>
    <row r="765" spans="1:6" ht="12.95" customHeight="1">
      <c r="C765" s="860"/>
      <c r="E765" s="23"/>
      <c r="F765" s="23"/>
    </row>
    <row r="766" spans="1:6" ht="12.95" customHeight="1">
      <c r="C766" s="860"/>
      <c r="E766" s="23"/>
      <c r="F766" s="23"/>
    </row>
    <row r="767" spans="1:6" ht="12.95" customHeight="1">
      <c r="C767" s="860"/>
      <c r="E767" s="23"/>
      <c r="F767" s="23"/>
    </row>
    <row r="768" spans="1:6" ht="12.95" customHeight="1">
      <c r="C768" s="860"/>
      <c r="E768" s="23"/>
      <c r="F768" s="23"/>
    </row>
    <row r="769" spans="3:6" ht="12.95" customHeight="1">
      <c r="C769" s="860"/>
      <c r="E769" s="23"/>
      <c r="F769" s="23"/>
    </row>
    <row r="770" spans="3:6" ht="12.95" customHeight="1">
      <c r="C770" s="860"/>
      <c r="E770" s="23"/>
      <c r="F770" s="23"/>
    </row>
    <row r="771" spans="3:6" ht="12.95" customHeight="1">
      <c r="C771" s="860"/>
      <c r="E771" s="23"/>
      <c r="F771" s="23"/>
    </row>
    <row r="772" spans="3:6">
      <c r="C772" s="860"/>
      <c r="E772" s="23"/>
      <c r="F772" s="23"/>
    </row>
    <row r="773" spans="3:6" ht="12.95" customHeight="1">
      <c r="C773" s="860"/>
      <c r="E773" s="23"/>
      <c r="F773" s="23"/>
    </row>
    <row r="774" spans="3:6" ht="12.95" customHeight="1">
      <c r="C774" s="860"/>
      <c r="E774" s="23"/>
      <c r="F774" s="23"/>
    </row>
    <row r="775" spans="3:6" ht="12.95" customHeight="1">
      <c r="C775" s="860"/>
      <c r="E775" s="23"/>
      <c r="F775" s="23"/>
    </row>
    <row r="776" spans="3:6">
      <c r="C776" s="860"/>
      <c r="E776" s="23"/>
      <c r="F776" s="23"/>
    </row>
    <row r="777" spans="3:6" ht="12.95" customHeight="1">
      <c r="C777" s="860"/>
      <c r="E777" s="23"/>
      <c r="F777" s="23"/>
    </row>
    <row r="778" spans="3:6" ht="12.95" customHeight="1">
      <c r="C778" s="860"/>
      <c r="E778" s="23"/>
      <c r="F778" s="23"/>
    </row>
    <row r="779" spans="3:6" ht="12.95" customHeight="1">
      <c r="C779" s="860"/>
      <c r="E779" s="23"/>
      <c r="F779" s="23"/>
    </row>
    <row r="780" spans="3:6" ht="12.95" customHeight="1">
      <c r="C780" s="860"/>
      <c r="E780" s="23"/>
      <c r="F780" s="23"/>
    </row>
    <row r="781" spans="3:6" ht="12.95" customHeight="1">
      <c r="C781" s="860"/>
      <c r="E781" s="23"/>
      <c r="F781" s="23"/>
    </row>
    <row r="782" spans="3:6" ht="12.95" customHeight="1">
      <c r="C782" s="860"/>
      <c r="E782" s="23"/>
      <c r="F782" s="23"/>
    </row>
    <row r="783" spans="3:6" ht="12.95" customHeight="1">
      <c r="C783" s="860"/>
      <c r="E783" s="23"/>
      <c r="F783" s="23"/>
    </row>
    <row r="784" spans="3:6" ht="12.95" customHeight="1">
      <c r="C784" s="860"/>
      <c r="E784" s="23"/>
      <c r="F784" s="23"/>
    </row>
    <row r="785" spans="3:6" ht="12.95" customHeight="1">
      <c r="C785" s="860"/>
      <c r="E785" s="23"/>
      <c r="F785" s="23"/>
    </row>
    <row r="786" spans="3:6" ht="12.95" customHeight="1">
      <c r="C786" s="860"/>
      <c r="E786" s="23"/>
      <c r="F786" s="23"/>
    </row>
    <row r="787" spans="3:6" ht="12.95" customHeight="1">
      <c r="C787" s="860"/>
      <c r="E787" s="23"/>
      <c r="F787" s="23"/>
    </row>
    <row r="788" spans="3:6" ht="12.95" customHeight="1">
      <c r="C788" s="860"/>
      <c r="E788" s="23"/>
      <c r="F788" s="23"/>
    </row>
    <row r="789" spans="3:6" ht="12.95" customHeight="1">
      <c r="C789" s="860"/>
      <c r="E789" s="23"/>
      <c r="F789" s="23"/>
    </row>
    <row r="790" spans="3:6" ht="12.95" customHeight="1">
      <c r="C790" s="860"/>
      <c r="E790" s="23"/>
      <c r="F790" s="23"/>
    </row>
    <row r="791" spans="3:6" ht="12.95" customHeight="1">
      <c r="C791" s="860"/>
      <c r="E791" s="23"/>
      <c r="F791" s="23"/>
    </row>
    <row r="792" spans="3:6" ht="12.95" customHeight="1">
      <c r="C792" s="860"/>
      <c r="E792" s="23"/>
      <c r="F792" s="23"/>
    </row>
    <row r="793" spans="3:6" ht="12.95" customHeight="1">
      <c r="C793" s="860"/>
      <c r="E793" s="23"/>
      <c r="F793" s="23"/>
    </row>
    <row r="794" spans="3:6" ht="12.95" customHeight="1">
      <c r="C794" s="860"/>
      <c r="E794" s="23"/>
      <c r="F794" s="23"/>
    </row>
    <row r="795" spans="3:6" ht="12.95" customHeight="1">
      <c r="C795" s="860"/>
      <c r="E795" s="23"/>
      <c r="F795" s="23"/>
    </row>
    <row r="796" spans="3:6" ht="12.95" customHeight="1">
      <c r="C796" s="860"/>
      <c r="E796" s="23"/>
      <c r="F796" s="23"/>
    </row>
    <row r="797" spans="3:6" ht="12.95" customHeight="1">
      <c r="C797" s="860"/>
      <c r="E797" s="23"/>
      <c r="F797" s="23"/>
    </row>
    <row r="798" spans="3:6" ht="12.95" customHeight="1">
      <c r="C798" s="860"/>
      <c r="E798" s="23"/>
      <c r="F798" s="23"/>
    </row>
    <row r="799" spans="3:6" ht="12.95" customHeight="1">
      <c r="C799" s="860"/>
      <c r="E799" s="23"/>
      <c r="F799" s="23"/>
    </row>
    <row r="800" spans="3:6" ht="38.25" customHeight="1">
      <c r="C800" s="860"/>
      <c r="E800" s="23"/>
      <c r="F800" s="23"/>
    </row>
    <row r="801" spans="3:6" ht="12.95" customHeight="1">
      <c r="C801" s="860"/>
      <c r="E801" s="23"/>
      <c r="F801" s="23"/>
    </row>
    <row r="802" spans="3:6" ht="12.95" customHeight="1">
      <c r="C802" s="860"/>
      <c r="E802" s="23"/>
      <c r="F802" s="23"/>
    </row>
    <row r="803" spans="3:6" ht="12.95" customHeight="1">
      <c r="C803" s="860"/>
      <c r="E803" s="23"/>
      <c r="F803" s="23"/>
    </row>
    <row r="804" spans="3:6" ht="12.95" customHeight="1">
      <c r="C804" s="860"/>
      <c r="E804" s="23"/>
      <c r="F804" s="23"/>
    </row>
    <row r="805" spans="3:6" ht="12.95" customHeight="1">
      <c r="C805" s="860"/>
      <c r="E805" s="23"/>
      <c r="F805" s="23"/>
    </row>
    <row r="806" spans="3:6" ht="12.95" customHeight="1">
      <c r="C806" s="860"/>
      <c r="E806" s="23"/>
      <c r="F806" s="23"/>
    </row>
    <row r="807" spans="3:6" ht="12.95" customHeight="1">
      <c r="C807" s="860"/>
      <c r="E807" s="23"/>
      <c r="F807" s="23"/>
    </row>
    <row r="808" spans="3:6" ht="38.25" customHeight="1">
      <c r="C808" s="860"/>
      <c r="E808" s="23"/>
      <c r="F808" s="23"/>
    </row>
    <row r="809" spans="3:6" ht="12.95" customHeight="1">
      <c r="C809" s="860"/>
      <c r="E809" s="23"/>
      <c r="F809" s="23"/>
    </row>
    <row r="810" spans="3:6" ht="12.95" customHeight="1">
      <c r="C810" s="860"/>
      <c r="E810" s="23"/>
      <c r="F810" s="23"/>
    </row>
    <row r="811" spans="3:6" ht="12.95" customHeight="1">
      <c r="C811" s="860"/>
      <c r="E811" s="23"/>
      <c r="F811" s="23"/>
    </row>
    <row r="812" spans="3:6" ht="12.95" customHeight="1">
      <c r="C812" s="860"/>
      <c r="E812" s="23"/>
      <c r="F812" s="23"/>
    </row>
    <row r="813" spans="3:6" ht="12.95" customHeight="1">
      <c r="C813" s="860"/>
      <c r="E813" s="23"/>
      <c r="F813" s="23"/>
    </row>
    <row r="814" spans="3:6" ht="12.95" customHeight="1">
      <c r="C814" s="860"/>
      <c r="E814" s="23"/>
      <c r="F814" s="23"/>
    </row>
    <row r="815" spans="3:6" ht="12.95" customHeight="1">
      <c r="C815" s="860"/>
      <c r="E815" s="23"/>
      <c r="F815" s="23"/>
    </row>
    <row r="816" spans="3:6" ht="36.75" customHeight="1">
      <c r="C816" s="860"/>
      <c r="E816" s="23"/>
      <c r="F816" s="23"/>
    </row>
    <row r="817" spans="3:6" ht="12.95" customHeight="1">
      <c r="C817" s="860"/>
      <c r="E817" s="23"/>
      <c r="F817" s="23"/>
    </row>
    <row r="818" spans="3:6" ht="12.95" customHeight="1">
      <c r="C818" s="860"/>
      <c r="E818" s="23"/>
      <c r="F818" s="23"/>
    </row>
    <row r="819" spans="3:6" ht="12.95" customHeight="1">
      <c r="C819" s="860"/>
      <c r="E819" s="23"/>
      <c r="F819" s="23"/>
    </row>
    <row r="820" spans="3:6" ht="12.95" customHeight="1">
      <c r="C820" s="860"/>
      <c r="E820" s="23"/>
      <c r="F820" s="23"/>
    </row>
    <row r="821" spans="3:6" ht="12.95" customHeight="1">
      <c r="C821" s="860"/>
      <c r="E821" s="23"/>
      <c r="F821" s="23"/>
    </row>
    <row r="822" spans="3:6" ht="12.95" customHeight="1">
      <c r="C822" s="860"/>
      <c r="E822" s="23"/>
      <c r="F822" s="23"/>
    </row>
    <row r="823" spans="3:6" ht="12.95" customHeight="1">
      <c r="C823" s="860"/>
      <c r="E823" s="23"/>
      <c r="F823" s="23"/>
    </row>
    <row r="824" spans="3:6" ht="12.95" customHeight="1">
      <c r="C824" s="860"/>
      <c r="E824" s="23"/>
      <c r="F824" s="23"/>
    </row>
    <row r="825" spans="3:6" ht="12.95" customHeight="1">
      <c r="C825" s="860"/>
      <c r="E825" s="23"/>
      <c r="F825" s="23"/>
    </row>
    <row r="826" spans="3:6" ht="12.95" customHeight="1">
      <c r="C826" s="860"/>
      <c r="E826" s="23"/>
      <c r="F826" s="23"/>
    </row>
    <row r="827" spans="3:6" ht="12.95" customHeight="1">
      <c r="C827" s="860"/>
      <c r="E827" s="23"/>
      <c r="F827" s="23"/>
    </row>
    <row r="828" spans="3:6" ht="12.95" customHeight="1">
      <c r="C828" s="860"/>
      <c r="E828" s="23"/>
      <c r="F828" s="23"/>
    </row>
    <row r="829" spans="3:6" ht="12.95" customHeight="1">
      <c r="C829" s="860"/>
      <c r="E829" s="23"/>
      <c r="F829" s="23"/>
    </row>
    <row r="830" spans="3:6" ht="12.95" customHeight="1">
      <c r="C830" s="860"/>
      <c r="E830" s="23"/>
      <c r="F830" s="23"/>
    </row>
    <row r="831" spans="3:6" ht="12.95" customHeight="1">
      <c r="C831" s="860"/>
      <c r="E831" s="23"/>
      <c r="F831" s="23"/>
    </row>
    <row r="832" spans="3:6" ht="12.95" customHeight="1">
      <c r="C832" s="860"/>
      <c r="E832" s="23"/>
      <c r="F832" s="23"/>
    </row>
    <row r="833" spans="3:6" ht="12.95" customHeight="1">
      <c r="C833" s="860"/>
      <c r="E833" s="23"/>
      <c r="F833" s="23"/>
    </row>
    <row r="834" spans="3:6">
      <c r="C834" s="860"/>
      <c r="E834" s="23"/>
      <c r="F834" s="23"/>
    </row>
    <row r="835" spans="3:6" ht="12.95" customHeight="1">
      <c r="C835" s="860"/>
      <c r="E835" s="23"/>
      <c r="F835" s="23"/>
    </row>
    <row r="836" spans="3:6" ht="48" customHeight="1">
      <c r="C836" s="860"/>
      <c r="E836" s="23"/>
      <c r="F836" s="23"/>
    </row>
    <row r="837" spans="3:6" ht="12.75" customHeight="1">
      <c r="C837" s="860"/>
      <c r="E837" s="23"/>
      <c r="F837" s="23"/>
    </row>
    <row r="838" spans="3:6" ht="12.75" customHeight="1">
      <c r="C838" s="860"/>
      <c r="E838" s="23"/>
      <c r="F838" s="23"/>
    </row>
    <row r="839" spans="3:6" ht="12.75" customHeight="1">
      <c r="C839" s="860"/>
      <c r="E839" s="23"/>
      <c r="F839" s="23"/>
    </row>
    <row r="840" spans="3:6" ht="12.75" customHeight="1">
      <c r="C840" s="860"/>
      <c r="E840" s="23"/>
      <c r="F840" s="23"/>
    </row>
    <row r="841" spans="3:6" ht="12.75" customHeight="1">
      <c r="C841" s="860"/>
      <c r="E841" s="23"/>
      <c r="F841" s="23"/>
    </row>
    <row r="842" spans="3:6" ht="12.75" customHeight="1">
      <c r="C842" s="860"/>
      <c r="E842" s="23"/>
      <c r="F842" s="23"/>
    </row>
    <row r="843" spans="3:6" ht="12.75" customHeight="1">
      <c r="C843" s="860"/>
      <c r="E843" s="23"/>
      <c r="F843" s="23"/>
    </row>
    <row r="844" spans="3:6" ht="12.75" customHeight="1">
      <c r="C844" s="860"/>
      <c r="E844" s="23"/>
      <c r="F844" s="23"/>
    </row>
    <row r="845" spans="3:6" ht="12.75" customHeight="1">
      <c r="C845" s="860"/>
      <c r="E845" s="23"/>
      <c r="F845" s="23"/>
    </row>
    <row r="846" spans="3:6" ht="12.75" customHeight="1">
      <c r="C846" s="860"/>
      <c r="E846" s="23"/>
      <c r="F846" s="23"/>
    </row>
    <row r="847" spans="3:6" ht="12.75" customHeight="1">
      <c r="C847" s="860"/>
      <c r="E847" s="23"/>
      <c r="F847" s="23"/>
    </row>
    <row r="848" spans="3:6" ht="12.75" customHeight="1">
      <c r="C848" s="860"/>
      <c r="E848" s="23"/>
      <c r="F848" s="23"/>
    </row>
    <row r="849" spans="3:6" ht="12.75" customHeight="1">
      <c r="C849" s="860"/>
      <c r="E849" s="23"/>
      <c r="F849" s="23"/>
    </row>
    <row r="850" spans="3:6">
      <c r="C850" s="860"/>
      <c r="E850" s="23"/>
      <c r="F850" s="23"/>
    </row>
    <row r="851" spans="3:6" ht="12.95" customHeight="1">
      <c r="C851" s="860"/>
      <c r="E851" s="23"/>
      <c r="F851" s="23"/>
    </row>
    <row r="852" spans="3:6">
      <c r="C852" s="860"/>
      <c r="E852" s="23"/>
      <c r="F852" s="23"/>
    </row>
    <row r="853" spans="3:6" ht="12.95" customHeight="1">
      <c r="C853" s="860"/>
      <c r="E853" s="23"/>
      <c r="F853" s="23"/>
    </row>
    <row r="854" spans="3:6">
      <c r="C854" s="860"/>
      <c r="E854" s="23"/>
      <c r="F854" s="23"/>
    </row>
    <row r="855" spans="3:6" ht="12.95" customHeight="1">
      <c r="C855" s="860"/>
      <c r="E855" s="23"/>
      <c r="F855" s="23"/>
    </row>
    <row r="856" spans="3:6" ht="12.95" customHeight="1">
      <c r="C856" s="860"/>
      <c r="E856" s="23"/>
      <c r="F856" s="23"/>
    </row>
    <row r="857" spans="3:6" ht="12.95" customHeight="1">
      <c r="C857" s="860"/>
      <c r="E857" s="23"/>
      <c r="F857" s="23"/>
    </row>
    <row r="858" spans="3:6" ht="12.95" customHeight="1">
      <c r="C858" s="860"/>
      <c r="E858" s="23"/>
      <c r="F858" s="23"/>
    </row>
    <row r="859" spans="3:6" ht="12.95" customHeight="1"/>
    <row r="860" spans="3:6" ht="12.95" customHeight="1"/>
    <row r="861" spans="3:6" ht="12.95" customHeight="1"/>
    <row r="862" spans="3:6" ht="12.95" customHeight="1"/>
    <row r="863" spans="3:6" ht="12.95" customHeight="1"/>
    <row r="864" spans="3:6" ht="12.95" customHeight="1"/>
    <row r="865" ht="12.95" customHeight="1"/>
    <row r="866" ht="12.95" customHeight="1"/>
    <row r="867" ht="12.95" customHeight="1"/>
    <row r="868" ht="12.95" customHeight="1"/>
    <row r="869" ht="12.95" customHeight="1"/>
    <row r="870" ht="12.95" customHeight="1"/>
    <row r="871" ht="12.95" customHeight="1"/>
    <row r="872" ht="12.95" customHeight="1"/>
    <row r="873" ht="12.95" customHeight="1"/>
    <row r="874" ht="12.95" customHeight="1"/>
    <row r="875" ht="12.95" customHeight="1"/>
    <row r="876" ht="12.95" customHeight="1"/>
    <row r="877" ht="12.95" customHeight="1"/>
    <row r="878" ht="12.95" customHeight="1"/>
    <row r="879" ht="12.95" customHeight="1"/>
    <row r="880" ht="12.95" customHeight="1"/>
    <row r="881" ht="12.95" customHeight="1"/>
    <row r="882" ht="12.95" customHeight="1"/>
    <row r="883" ht="12.95" customHeight="1"/>
    <row r="884" ht="12.95" customHeight="1"/>
    <row r="885" ht="12.95" customHeight="1"/>
    <row r="886" ht="12.95" customHeight="1"/>
    <row r="887" ht="12.95" customHeight="1"/>
    <row r="888" ht="12.95" customHeight="1"/>
    <row r="889" ht="12.95" customHeight="1"/>
    <row r="890" ht="12.95" customHeight="1"/>
    <row r="891" ht="12.95" customHeight="1"/>
    <row r="892" ht="12.95" customHeight="1"/>
    <row r="893" ht="12.95" customHeight="1"/>
    <row r="894" ht="12.95" customHeight="1"/>
    <row r="895" ht="12.95" customHeight="1"/>
    <row r="896" ht="12.95" customHeight="1"/>
    <row r="897" ht="12.95" customHeight="1"/>
    <row r="898" ht="12.95" customHeight="1"/>
    <row r="899" ht="12.95" customHeight="1"/>
    <row r="900" ht="12.95" customHeight="1"/>
    <row r="901" ht="12.95" customHeight="1"/>
    <row r="902" ht="12.95" customHeight="1"/>
    <row r="903" ht="12.95" customHeight="1"/>
    <row r="904" ht="12.95" customHeight="1"/>
    <row r="905" ht="12.95" customHeight="1"/>
    <row r="906" ht="12.95" customHeight="1"/>
    <row r="907" ht="12.95" customHeight="1"/>
    <row r="908" ht="12.95" customHeight="1"/>
    <row r="910" ht="12.95" customHeight="1"/>
    <row r="912" ht="12.95" customHeight="1"/>
    <row r="913" ht="12.95" customHeight="1"/>
    <row r="914" ht="12.95" customHeight="1"/>
    <row r="916" ht="12.95" customHeight="1"/>
    <row r="917" ht="12.95" customHeight="1"/>
    <row r="918" ht="12.95" customHeight="1"/>
    <row r="919" ht="12.95" customHeight="1"/>
    <row r="920" ht="12.95" customHeight="1"/>
    <row r="921" ht="12.95" customHeight="1"/>
    <row r="922" ht="12.95" customHeight="1"/>
    <row r="924" ht="12.95" customHeight="1"/>
    <row r="926" ht="12.95" customHeight="1"/>
    <row r="927" ht="12.95" customHeight="1"/>
    <row r="928" ht="12.95" customHeight="1"/>
    <row r="930" ht="12.95" customHeight="1"/>
    <row r="932" ht="12.95" customHeight="1"/>
    <row r="933" ht="12.95" customHeight="1"/>
    <row r="934" ht="12.95" customHeight="1"/>
    <row r="936" ht="12.95" customHeight="1"/>
    <row r="937" ht="12.95" customHeight="1"/>
    <row r="938" ht="12.95" customHeight="1"/>
    <row r="939" ht="12.95" customHeight="1"/>
    <row r="940" ht="12.95" customHeight="1"/>
    <row r="941" ht="12.95" customHeight="1"/>
    <row r="942" ht="12.95" customHeight="1"/>
    <row r="943" ht="12.95" customHeight="1"/>
    <row r="944" ht="12.95" customHeight="1"/>
    <row r="945" ht="12.95" customHeight="1"/>
    <row r="950" ht="13.5" customHeight="1"/>
    <row r="956" ht="12.95" customHeight="1"/>
    <row r="957" ht="12.75" customHeight="1"/>
    <row r="958" ht="12.95" customHeight="1"/>
    <row r="959" ht="12.75" customHeight="1"/>
    <row r="960" ht="12.95" customHeight="1"/>
    <row r="961" ht="12.95" customHeight="1"/>
    <row r="962" ht="12.95" customHeight="1"/>
    <row r="963" ht="12.95" customHeight="1"/>
    <row r="964" ht="12.95" customHeight="1"/>
    <row r="965" ht="12.95" customHeight="1"/>
    <row r="966" ht="12.95" customHeight="1"/>
    <row r="967" ht="12.95" customHeight="1"/>
    <row r="968" ht="12.95" customHeight="1"/>
    <row r="969" ht="12.95" customHeight="1"/>
    <row r="970" ht="12.95" customHeight="1"/>
    <row r="971" ht="12.95" customHeight="1"/>
    <row r="973" ht="12.75" customHeight="1"/>
    <row r="975" ht="12.75" customHeight="1"/>
    <row r="988" ht="12.95" customHeight="1"/>
    <row r="993" ht="12.95" customHeight="1"/>
    <row r="995" ht="12.95" customHeight="1"/>
    <row r="997" ht="12.95" customHeight="1"/>
    <row r="998" ht="12.95" customHeight="1"/>
    <row r="999" ht="12.95" customHeight="1"/>
    <row r="1001" ht="12.95" customHeight="1"/>
    <row r="1002" ht="13.5" customHeight="1"/>
    <row r="1003" ht="12.95" customHeight="1"/>
    <row r="1004" ht="12.95" customHeight="1"/>
    <row r="1005" ht="12.95" customHeight="1"/>
    <row r="1006" ht="23.25" customHeight="1"/>
    <row r="1007" ht="12.95" customHeight="1"/>
    <row r="1008" ht="12.95" customHeight="1"/>
    <row r="1009" ht="12.95" customHeight="1"/>
    <row r="1011" ht="12.95" customHeight="1"/>
    <row r="1012" ht="11.25" customHeight="1"/>
    <row r="1013" ht="12.95" customHeight="1"/>
    <row r="1015" ht="12.95" customHeight="1"/>
    <row r="1016" ht="12.95" customHeight="1"/>
    <row r="1017" ht="12.95" customHeight="1"/>
    <row r="1018" ht="12.95" customHeight="1"/>
    <row r="1019" ht="12.95" customHeight="1"/>
    <row r="1020" ht="12.95" customHeight="1"/>
    <row r="1021" ht="12.95" customHeight="1"/>
    <row r="1022" ht="12.95" customHeight="1"/>
    <row r="1023" ht="12.95" customHeight="1"/>
    <row r="1024" ht="12.95" customHeight="1"/>
    <row r="1025" ht="12.95" customHeight="1"/>
    <row r="1026" ht="12.95" customHeight="1"/>
    <row r="1027" ht="12.95" customHeight="1"/>
    <row r="1029" ht="12.95" customHeight="1"/>
    <row r="1030" ht="12.95" customHeight="1"/>
    <row r="1031" ht="12.95" customHeight="1"/>
    <row r="1033" ht="12.95" customHeight="1"/>
    <row r="1034" ht="12.95" customHeight="1"/>
    <row r="1035" ht="12.95" customHeight="1"/>
    <row r="1036" ht="12.95" customHeight="1"/>
    <row r="1037" ht="12.95" customHeight="1"/>
    <row r="1038" ht="12.95" customHeight="1"/>
    <row r="1039" ht="12.95" customHeight="1"/>
    <row r="1040" ht="12.95" customHeight="1"/>
    <row r="1041" ht="12.95" customHeight="1"/>
    <row r="1042" ht="12.95" customHeight="1"/>
    <row r="1043" ht="12.95" customHeight="1"/>
    <row r="1044" ht="12.95" customHeight="1"/>
    <row r="1045" ht="12.95" customHeight="1"/>
    <row r="1046" ht="12.95" customHeight="1"/>
    <row r="1047" ht="12.95" customHeight="1"/>
    <row r="1048" ht="12.95" customHeight="1"/>
    <row r="1049" ht="12.95" customHeight="1"/>
    <row r="1050" ht="12.95" customHeight="1"/>
    <row r="1051" ht="12.95" customHeight="1"/>
    <row r="1052" ht="12.95" customHeight="1"/>
    <row r="1053" ht="12.95" customHeight="1"/>
    <row r="1054" ht="12.95" customHeight="1"/>
    <row r="1055" ht="12.95" customHeight="1"/>
    <row r="1056" ht="12.95" customHeight="1"/>
    <row r="1057" ht="12.95" customHeight="1"/>
    <row r="1058" ht="12.95" customHeight="1"/>
    <row r="1059" ht="12.95" customHeight="1"/>
    <row r="1060" ht="12.95" customHeight="1"/>
    <row r="1061" ht="12.95" customHeight="1"/>
    <row r="1062" ht="12.95" customHeight="1"/>
    <row r="1063" ht="12.95" customHeight="1"/>
    <row r="1064" ht="12.95" customHeight="1"/>
    <row r="1065" ht="12.95" customHeight="1"/>
    <row r="1066" ht="12.95" customHeight="1"/>
    <row r="1067" ht="12.95" customHeight="1"/>
    <row r="1068" ht="12.95" customHeight="1"/>
    <row r="1069" ht="12.95" customHeight="1"/>
    <row r="1070" ht="12.95" customHeight="1"/>
    <row r="1071" ht="12.95" customHeight="1"/>
    <row r="1072" ht="12.95" customHeight="1"/>
    <row r="1073" ht="12.95" customHeight="1"/>
    <row r="1074" ht="12.95" customHeight="1"/>
    <row r="1075" ht="12.95" customHeight="1"/>
    <row r="1076" ht="12.95" customHeight="1"/>
    <row r="1077" ht="12.95" customHeight="1"/>
    <row r="1078" ht="12.95" customHeight="1"/>
    <row r="1079" ht="12.95" customHeight="1"/>
    <row r="1080" ht="12.95" customHeight="1"/>
    <row r="1081" ht="12.95" customHeight="1"/>
    <row r="1082" ht="12.95" customHeight="1"/>
    <row r="1083" ht="12.95" customHeight="1"/>
    <row r="1084" ht="12.95" customHeight="1"/>
    <row r="1085" ht="12.95" customHeight="1"/>
    <row r="1086" ht="12.95" customHeight="1"/>
    <row r="1091" ht="12.95" customHeight="1"/>
    <row r="1092" ht="12.95" customHeight="1"/>
    <row r="1093" ht="12.95" customHeight="1"/>
    <row r="1094" ht="12.95" customHeight="1"/>
    <row r="1095" ht="12.95" customHeight="1"/>
    <row r="1096" ht="12.95" customHeight="1"/>
    <row r="1097" ht="12.95" customHeight="1"/>
    <row r="1098" ht="12.95" customHeight="1"/>
    <row r="1099" ht="12.95" customHeight="1"/>
    <row r="1100" ht="12.95" customHeight="1"/>
    <row r="1102" ht="12.95" customHeight="1"/>
    <row r="1104" ht="12.95" customHeight="1"/>
    <row r="1105" ht="12.95" customHeight="1"/>
    <row r="1106" ht="12.95" customHeight="1"/>
    <row r="1108" ht="12.95" customHeight="1"/>
    <row r="1110" ht="12.95" customHeight="1"/>
    <row r="1112" ht="12.95" customHeight="1"/>
    <row r="1113" ht="12.95" customHeight="1"/>
    <row r="1114" ht="12.95" customHeight="1"/>
    <row r="1115" ht="12.95" customHeight="1"/>
    <row r="1116" ht="12.95" customHeight="1"/>
    <row r="1117" ht="12.95" customHeight="1"/>
    <row r="1118" ht="12.95" customHeight="1"/>
    <row r="1119" ht="12.95" customHeight="1"/>
    <row r="1120" ht="12.95" customHeight="1"/>
    <row r="1121" ht="12.95" customHeight="1"/>
    <row r="1122" ht="12.95" customHeight="1"/>
    <row r="1123" ht="12.95" customHeight="1"/>
    <row r="1124" ht="12.95" customHeight="1"/>
    <row r="1125" ht="12.95" customHeight="1"/>
    <row r="1127" ht="12.95" customHeight="1"/>
    <row r="1128" ht="12.95" customHeight="1"/>
    <row r="1129" ht="12.95" customHeight="1"/>
    <row r="1131" ht="12.95" customHeight="1"/>
    <row r="1133" ht="12.95" customHeight="1"/>
    <row r="1135" ht="12.95" customHeight="1"/>
    <row r="1137" ht="12.95" customHeight="1"/>
    <row r="1139" ht="12.95" customHeight="1"/>
    <row r="1141" ht="12.95" customHeight="1"/>
    <row r="1142" ht="12.95" customHeight="1"/>
    <row r="1143" ht="12.95" customHeight="1"/>
    <row r="1145" ht="12.95" customHeight="1"/>
    <row r="1147" ht="12.95" customHeight="1"/>
    <row r="1149" ht="12.95" customHeight="1"/>
    <row r="1150" ht="12.95" customHeight="1"/>
    <row r="1151" ht="12.95" customHeight="1"/>
    <row r="1153" ht="12.95" customHeight="1"/>
    <row r="1155" ht="12.95" customHeight="1"/>
    <row r="1157" ht="12.95" customHeight="1"/>
    <row r="1160" ht="12.95" customHeight="1"/>
    <row r="1161" ht="12.95" customHeight="1"/>
    <row r="1162" ht="12.95" customHeight="1"/>
    <row r="1163" ht="12.95" customHeight="1"/>
    <row r="1164" ht="12.95" customHeight="1"/>
    <row r="1165" ht="12.95" customHeight="1"/>
    <row r="1166" ht="12.95" customHeight="1"/>
    <row r="1167" ht="12.95" customHeight="1"/>
    <row r="1168" ht="12.95" customHeight="1"/>
    <row r="1169" ht="12.95" customHeight="1"/>
    <row r="1170" ht="12.95" customHeight="1"/>
    <row r="1171" ht="12.95" customHeight="1"/>
    <row r="1172" ht="12.95" customHeight="1"/>
    <row r="1173" ht="24.95" customHeight="1"/>
    <row r="1174" ht="12.95" customHeight="1"/>
    <row r="1176" ht="12.95" customHeight="1"/>
    <row r="1178" ht="12.95" customHeight="1"/>
    <row r="1180" ht="12.95" customHeight="1"/>
    <row r="1181" ht="12.95" customHeight="1"/>
    <row r="1182" ht="12.95" customHeight="1"/>
    <row r="1183" ht="12.95" customHeight="1"/>
    <row r="1184" ht="12.95" customHeight="1"/>
    <row r="1185" ht="12.95" customHeight="1"/>
    <row r="1186" ht="12.95" customHeight="1"/>
    <row r="1187" ht="12.95" customHeight="1"/>
    <row r="1188" ht="12.95" customHeight="1"/>
    <row r="1189" ht="12.95" customHeight="1"/>
    <row r="1190" ht="12.95" customHeight="1"/>
    <row r="1191" ht="12.95" customHeight="1"/>
    <row r="1192" ht="12.95" customHeight="1"/>
    <row r="1193" ht="12.95" customHeight="1"/>
    <row r="1194" ht="12.95" customHeight="1"/>
    <row r="1195" ht="12.95" customHeight="1"/>
    <row r="1196" ht="12.95" customHeight="1"/>
    <row r="1197" ht="12.95" customHeight="1"/>
    <row r="1198" ht="12.95" customHeight="1"/>
    <row r="1199" ht="12.95" customHeight="1"/>
    <row r="1200" ht="12.95" customHeight="1"/>
    <row r="1201" ht="12.95" customHeight="1"/>
    <row r="1202" ht="12.95" customHeight="1"/>
    <row r="1203" ht="12.95" customHeight="1"/>
    <row r="1204" ht="12.95" customHeight="1"/>
    <row r="1205" ht="12.95" customHeight="1"/>
    <row r="1206" ht="12.95" customHeight="1"/>
    <row r="1207" ht="12.95" customHeight="1"/>
    <row r="1208" ht="12.95" customHeight="1"/>
    <row r="1209" ht="12.95" customHeight="1"/>
    <row r="1210" ht="12.95" customHeight="1"/>
    <row r="1211" ht="12.95" customHeight="1"/>
    <row r="1212" ht="12.95" customHeight="1"/>
    <row r="1213" ht="12.95" customHeight="1"/>
    <row r="1214" ht="12.95" customHeight="1"/>
    <row r="1215" ht="12.95" customHeight="1"/>
    <row r="1216" ht="12.95" customHeight="1"/>
    <row r="1217" spans="1:6" ht="12.95" customHeight="1"/>
    <row r="1218" spans="1:6" ht="12.95" customHeight="1"/>
    <row r="1219" spans="1:6" ht="12.95" customHeight="1"/>
    <row r="1220" spans="1:6" ht="12.95" customHeight="1"/>
    <row r="1221" spans="1:6" ht="12.95" customHeight="1"/>
    <row r="1222" spans="1:6" s="32" customFormat="1">
      <c r="A1222" s="97"/>
      <c r="B1222" s="23"/>
      <c r="C1222" s="807"/>
      <c r="D1222" s="23"/>
      <c r="E1222" s="93"/>
      <c r="F1222" s="73"/>
    </row>
    <row r="1223" spans="1:6" s="32" customFormat="1">
      <c r="A1223" s="97"/>
      <c r="B1223" s="23"/>
      <c r="C1223" s="807"/>
      <c r="D1223" s="23"/>
      <c r="E1223" s="93"/>
      <c r="F1223" s="73"/>
    </row>
    <row r="1224" spans="1:6" s="32" customFormat="1">
      <c r="A1224" s="97"/>
      <c r="B1224" s="23"/>
      <c r="C1224" s="807"/>
      <c r="D1224" s="23"/>
      <c r="E1224" s="93"/>
      <c r="F1224" s="73"/>
    </row>
    <row r="1225" spans="1:6" s="32" customFormat="1">
      <c r="A1225" s="97"/>
      <c r="B1225" s="23"/>
      <c r="C1225" s="807"/>
      <c r="D1225" s="23"/>
      <c r="E1225" s="93"/>
      <c r="F1225" s="73"/>
    </row>
    <row r="1226" spans="1:6" s="32" customFormat="1">
      <c r="A1226" s="97"/>
      <c r="B1226" s="23"/>
      <c r="C1226" s="807"/>
      <c r="D1226" s="23"/>
      <c r="E1226" s="93"/>
      <c r="F1226" s="73"/>
    </row>
    <row r="1227" spans="1:6" s="32" customFormat="1">
      <c r="A1227" s="97"/>
      <c r="B1227" s="23"/>
      <c r="C1227" s="807"/>
      <c r="D1227" s="23"/>
      <c r="E1227" s="93"/>
      <c r="F1227" s="73"/>
    </row>
    <row r="1228" spans="1:6" s="32" customFormat="1">
      <c r="A1228" s="97"/>
      <c r="B1228" s="23"/>
      <c r="C1228" s="807"/>
      <c r="D1228" s="23"/>
      <c r="E1228" s="93"/>
      <c r="F1228" s="73"/>
    </row>
    <row r="1229" spans="1:6" s="32" customFormat="1">
      <c r="A1229" s="97"/>
      <c r="B1229" s="23"/>
      <c r="C1229" s="807"/>
      <c r="D1229" s="23"/>
      <c r="E1229" s="93"/>
      <c r="F1229" s="73"/>
    </row>
    <row r="1230" spans="1:6" ht="80.25" customHeight="1"/>
    <row r="1231" spans="1:6" s="32" customFormat="1">
      <c r="A1231" s="97"/>
      <c r="B1231" s="23"/>
      <c r="C1231" s="807"/>
      <c r="D1231" s="23"/>
      <c r="E1231" s="93"/>
      <c r="F1231" s="73"/>
    </row>
    <row r="1232" spans="1:6" s="32" customFormat="1">
      <c r="A1232" s="97"/>
      <c r="B1232" s="23"/>
      <c r="C1232" s="807"/>
      <c r="D1232" s="23"/>
      <c r="E1232" s="93"/>
      <c r="F1232" s="73"/>
    </row>
    <row r="1233" spans="1:6" s="32" customFormat="1">
      <c r="A1233" s="97"/>
      <c r="B1233" s="23"/>
      <c r="C1233" s="807"/>
      <c r="D1233" s="23"/>
      <c r="E1233" s="93"/>
      <c r="F1233" s="73"/>
    </row>
    <row r="1234" spans="1:6" s="32" customFormat="1">
      <c r="A1234" s="97"/>
      <c r="B1234" s="23"/>
      <c r="C1234" s="807"/>
      <c r="D1234" s="23"/>
      <c r="E1234" s="93"/>
      <c r="F1234" s="73"/>
    </row>
    <row r="1235" spans="1:6" s="32" customFormat="1">
      <c r="A1235" s="97"/>
      <c r="B1235" s="23"/>
      <c r="C1235" s="807"/>
      <c r="D1235" s="23"/>
      <c r="E1235" s="93"/>
      <c r="F1235" s="73"/>
    </row>
    <row r="1236" spans="1:6" s="32" customFormat="1">
      <c r="A1236" s="97"/>
      <c r="B1236" s="23"/>
      <c r="C1236" s="807"/>
      <c r="D1236" s="23"/>
      <c r="E1236" s="93"/>
      <c r="F1236" s="73"/>
    </row>
    <row r="1237" spans="1:6" s="32" customFormat="1">
      <c r="A1237" s="97"/>
      <c r="B1237" s="23"/>
      <c r="C1237" s="807"/>
      <c r="D1237" s="23"/>
      <c r="E1237" s="93"/>
      <c r="F1237" s="73"/>
    </row>
    <row r="1238" spans="1:6" s="32" customFormat="1">
      <c r="A1238" s="97"/>
      <c r="B1238" s="23"/>
      <c r="C1238" s="807"/>
      <c r="D1238" s="23"/>
      <c r="E1238" s="93"/>
      <c r="F1238" s="73"/>
    </row>
    <row r="1239" spans="1:6" s="32" customFormat="1">
      <c r="A1239" s="97"/>
      <c r="B1239" s="23"/>
      <c r="C1239" s="807"/>
      <c r="D1239" s="23"/>
      <c r="E1239" s="93"/>
      <c r="F1239" s="73"/>
    </row>
    <row r="1240" spans="1:6" s="32" customFormat="1">
      <c r="A1240" s="97"/>
      <c r="B1240" s="23"/>
      <c r="C1240" s="807"/>
      <c r="D1240" s="23"/>
      <c r="E1240" s="93"/>
      <c r="F1240" s="73"/>
    </row>
    <row r="1241" spans="1:6" s="32" customFormat="1">
      <c r="A1241" s="97"/>
      <c r="B1241" s="23"/>
      <c r="C1241" s="807"/>
      <c r="D1241" s="23"/>
      <c r="E1241" s="93"/>
      <c r="F1241" s="73"/>
    </row>
    <row r="1242" spans="1:6" s="32" customFormat="1">
      <c r="A1242" s="97"/>
      <c r="B1242" s="23"/>
      <c r="C1242" s="807"/>
      <c r="D1242" s="23"/>
      <c r="E1242" s="93"/>
      <c r="F1242" s="73"/>
    </row>
    <row r="1243" spans="1:6" s="32" customFormat="1">
      <c r="A1243" s="97"/>
      <c r="B1243" s="23"/>
      <c r="C1243" s="807"/>
      <c r="D1243" s="23"/>
      <c r="E1243" s="93"/>
      <c r="F1243" s="73"/>
    </row>
    <row r="1244" spans="1:6" s="32" customFormat="1">
      <c r="A1244" s="97"/>
      <c r="B1244" s="23"/>
      <c r="C1244" s="807"/>
      <c r="D1244" s="23"/>
      <c r="E1244" s="93"/>
      <c r="F1244" s="73"/>
    </row>
    <row r="1245" spans="1:6" s="32" customFormat="1">
      <c r="A1245" s="97"/>
      <c r="B1245" s="23"/>
      <c r="C1245" s="807"/>
      <c r="D1245" s="23"/>
      <c r="E1245" s="93"/>
      <c r="F1245" s="73"/>
    </row>
    <row r="1246" spans="1:6" s="32" customFormat="1">
      <c r="A1246" s="97"/>
      <c r="B1246" s="23"/>
      <c r="C1246" s="807"/>
      <c r="D1246" s="23"/>
      <c r="E1246" s="93"/>
      <c r="F1246" s="73"/>
    </row>
    <row r="1247" spans="1:6" s="32" customFormat="1">
      <c r="A1247" s="97"/>
      <c r="B1247" s="23"/>
      <c r="C1247" s="807"/>
      <c r="D1247" s="23"/>
      <c r="E1247" s="93"/>
      <c r="F1247" s="73"/>
    </row>
    <row r="1248" spans="1:6" s="32" customFormat="1" ht="39.950000000000003" customHeight="1">
      <c r="A1248" s="97"/>
      <c r="B1248" s="23"/>
      <c r="C1248" s="807"/>
      <c r="D1248" s="23"/>
      <c r="E1248" s="93"/>
      <c r="F1248" s="73"/>
    </row>
    <row r="1249" spans="1:6" s="32" customFormat="1">
      <c r="A1249" s="97"/>
      <c r="B1249" s="23"/>
      <c r="C1249" s="807"/>
      <c r="D1249" s="23"/>
      <c r="E1249" s="93"/>
      <c r="F1249" s="73"/>
    </row>
    <row r="1250" spans="1:6" s="32" customFormat="1">
      <c r="A1250" s="97"/>
      <c r="B1250" s="23"/>
      <c r="C1250" s="807"/>
      <c r="D1250" s="23"/>
      <c r="E1250" s="93"/>
      <c r="F1250" s="73"/>
    </row>
    <row r="1251" spans="1:6" s="32" customFormat="1">
      <c r="A1251" s="97"/>
      <c r="B1251" s="23"/>
      <c r="C1251" s="807"/>
      <c r="D1251" s="23"/>
      <c r="E1251" s="93"/>
      <c r="F1251" s="73"/>
    </row>
    <row r="1252" spans="1:6" ht="107.25" customHeight="1"/>
    <row r="1253" spans="1:6" s="67" customFormat="1">
      <c r="A1253" s="97"/>
      <c r="B1253" s="23"/>
      <c r="C1253" s="807"/>
      <c r="D1253" s="23"/>
      <c r="E1253" s="93"/>
      <c r="F1253" s="73"/>
    </row>
    <row r="1254" spans="1:6" s="67" customFormat="1">
      <c r="A1254" s="97"/>
      <c r="B1254" s="23"/>
      <c r="C1254" s="807"/>
      <c r="D1254" s="23"/>
      <c r="E1254" s="93"/>
      <c r="F1254" s="73"/>
    </row>
    <row r="1255" spans="1:6" s="67" customFormat="1">
      <c r="A1255" s="97"/>
      <c r="B1255" s="23"/>
      <c r="C1255" s="807"/>
      <c r="D1255" s="23"/>
      <c r="E1255" s="93"/>
      <c r="F1255" s="73"/>
    </row>
    <row r="1270" spans="1:6" s="32" customFormat="1">
      <c r="A1270" s="97"/>
      <c r="B1270" s="23"/>
      <c r="C1270" s="807"/>
      <c r="D1270" s="23"/>
      <c r="E1270" s="93"/>
      <c r="F1270" s="73"/>
    </row>
    <row r="1271" spans="1:6" s="32" customFormat="1" ht="74.25" customHeight="1">
      <c r="A1271" s="97"/>
      <c r="B1271" s="23"/>
      <c r="C1271" s="807"/>
      <c r="D1271" s="23"/>
      <c r="E1271" s="93"/>
      <c r="F1271" s="73"/>
    </row>
    <row r="1272" spans="1:6" s="32" customFormat="1">
      <c r="A1272" s="97"/>
      <c r="B1272" s="23"/>
      <c r="C1272" s="807"/>
      <c r="D1272" s="23"/>
      <c r="E1272" s="93"/>
      <c r="F1272" s="73"/>
    </row>
    <row r="1276" spans="1:6" ht="12" customHeight="1"/>
    <row r="1277" spans="1:6" ht="15" customHeight="1"/>
    <row r="1278" spans="1:6" s="32" customFormat="1">
      <c r="A1278" s="97"/>
      <c r="B1278" s="23"/>
      <c r="C1278" s="807"/>
      <c r="D1278" s="23"/>
      <c r="E1278" s="93"/>
      <c r="F1278" s="73"/>
    </row>
    <row r="1279" spans="1:6" s="32" customFormat="1">
      <c r="A1279" s="97"/>
      <c r="B1279" s="23"/>
      <c r="C1279" s="807"/>
      <c r="D1279" s="23"/>
      <c r="E1279" s="93"/>
      <c r="F1279" s="73"/>
    </row>
    <row r="1280" spans="1:6" s="32" customFormat="1">
      <c r="A1280" s="97"/>
      <c r="B1280" s="23"/>
      <c r="C1280" s="807"/>
      <c r="D1280" s="23"/>
      <c r="E1280" s="93"/>
      <c r="F1280" s="73"/>
    </row>
    <row r="1281" spans="1:6" s="32" customFormat="1">
      <c r="A1281" s="97"/>
      <c r="B1281" s="23"/>
      <c r="C1281" s="807"/>
      <c r="D1281" s="23"/>
      <c r="E1281" s="93"/>
      <c r="F1281" s="73"/>
    </row>
    <row r="1282" spans="1:6" s="32" customFormat="1">
      <c r="A1282" s="97"/>
      <c r="B1282" s="23"/>
      <c r="C1282" s="807"/>
      <c r="D1282" s="23"/>
      <c r="E1282" s="93"/>
      <c r="F1282" s="73"/>
    </row>
    <row r="1283" spans="1:6" s="32" customFormat="1">
      <c r="A1283" s="97"/>
      <c r="B1283" s="23"/>
      <c r="C1283" s="807"/>
      <c r="D1283" s="23"/>
      <c r="E1283" s="93"/>
      <c r="F1283" s="73"/>
    </row>
    <row r="1284" spans="1:6" s="32" customFormat="1">
      <c r="A1284" s="97"/>
      <c r="B1284" s="23"/>
      <c r="C1284" s="807"/>
      <c r="D1284" s="23"/>
      <c r="E1284" s="93"/>
      <c r="F1284" s="73"/>
    </row>
    <row r="1285" spans="1:6" s="32" customFormat="1" ht="189.75" customHeight="1">
      <c r="A1285" s="97"/>
      <c r="B1285" s="23"/>
      <c r="C1285" s="807"/>
      <c r="D1285" s="23"/>
      <c r="E1285" s="93"/>
      <c r="F1285" s="73"/>
    </row>
    <row r="1286" spans="1:6" s="32" customFormat="1">
      <c r="A1286" s="97"/>
      <c r="B1286" s="23"/>
      <c r="C1286" s="807"/>
      <c r="D1286" s="23"/>
      <c r="E1286" s="93"/>
      <c r="F1286" s="73"/>
    </row>
    <row r="1287" spans="1:6" s="32" customFormat="1" ht="14.25" customHeight="1">
      <c r="A1287" s="97"/>
      <c r="B1287" s="23"/>
      <c r="C1287" s="807"/>
      <c r="D1287" s="23"/>
      <c r="E1287" s="93"/>
      <c r="F1287" s="73"/>
    </row>
    <row r="1288" spans="1:6" s="32" customFormat="1">
      <c r="A1288" s="97"/>
      <c r="B1288" s="23"/>
      <c r="C1288" s="807"/>
      <c r="D1288" s="23"/>
      <c r="E1288" s="93"/>
      <c r="F1288" s="73"/>
    </row>
    <row r="1289" spans="1:6" s="32" customFormat="1">
      <c r="A1289" s="97"/>
      <c r="B1289" s="23"/>
      <c r="C1289" s="807"/>
      <c r="D1289" s="23"/>
      <c r="E1289" s="93"/>
      <c r="F1289" s="73"/>
    </row>
    <row r="1290" spans="1:6" s="32" customFormat="1">
      <c r="A1290" s="97"/>
      <c r="B1290" s="23"/>
      <c r="C1290" s="807"/>
      <c r="D1290" s="23"/>
      <c r="E1290" s="93"/>
      <c r="F1290" s="73"/>
    </row>
    <row r="1291" spans="1:6" s="32" customFormat="1">
      <c r="A1291" s="97"/>
      <c r="B1291" s="23"/>
      <c r="C1291" s="807"/>
      <c r="D1291" s="23"/>
      <c r="E1291" s="93"/>
      <c r="F1291" s="73"/>
    </row>
    <row r="1292" spans="1:6" s="32" customFormat="1">
      <c r="A1292" s="97"/>
      <c r="B1292" s="23"/>
      <c r="C1292" s="807"/>
      <c r="D1292" s="23"/>
      <c r="E1292" s="93"/>
      <c r="F1292" s="73"/>
    </row>
    <row r="1293" spans="1:6" s="32" customFormat="1">
      <c r="A1293" s="97"/>
      <c r="B1293" s="23"/>
      <c r="C1293" s="807"/>
      <c r="D1293" s="23"/>
      <c r="E1293" s="93"/>
      <c r="F1293" s="73"/>
    </row>
    <row r="1294" spans="1:6" s="32" customFormat="1">
      <c r="A1294" s="97"/>
      <c r="B1294" s="23"/>
      <c r="C1294" s="807"/>
      <c r="D1294" s="23"/>
      <c r="E1294" s="93"/>
      <c r="F1294" s="73"/>
    </row>
    <row r="1295" spans="1:6" s="32" customFormat="1">
      <c r="A1295" s="97"/>
      <c r="B1295" s="23"/>
      <c r="C1295" s="807"/>
      <c r="D1295" s="23"/>
      <c r="E1295" s="93"/>
      <c r="F1295" s="73"/>
    </row>
    <row r="1296" spans="1:6" s="32" customFormat="1">
      <c r="A1296" s="97"/>
      <c r="B1296" s="23"/>
      <c r="C1296" s="807"/>
      <c r="D1296" s="23"/>
      <c r="E1296" s="93"/>
      <c r="F1296" s="73"/>
    </row>
    <row r="1297" spans="1:6" s="32" customFormat="1">
      <c r="A1297" s="97"/>
      <c r="B1297" s="23"/>
      <c r="C1297" s="807"/>
      <c r="D1297" s="23"/>
      <c r="E1297" s="93"/>
      <c r="F1297" s="73"/>
    </row>
    <row r="1298" spans="1:6" s="32" customFormat="1" ht="12" customHeight="1">
      <c r="A1298" s="97"/>
      <c r="B1298" s="23"/>
      <c r="C1298" s="807"/>
      <c r="D1298" s="23"/>
      <c r="E1298" s="93"/>
      <c r="F1298" s="73"/>
    </row>
    <row r="1299" spans="1:6" s="32" customFormat="1" ht="12" customHeight="1">
      <c r="A1299" s="97"/>
      <c r="B1299" s="23"/>
      <c r="C1299" s="807"/>
      <c r="D1299" s="23"/>
      <c r="E1299" s="93"/>
      <c r="F1299" s="73"/>
    </row>
    <row r="1300" spans="1:6" s="32" customFormat="1">
      <c r="A1300" s="97"/>
      <c r="B1300" s="23"/>
      <c r="C1300" s="807"/>
      <c r="D1300" s="23"/>
      <c r="E1300" s="93"/>
      <c r="F1300" s="73"/>
    </row>
    <row r="1301" spans="1:6" ht="12.95" customHeight="1"/>
    <row r="1302" spans="1:6" ht="12.95" customHeight="1"/>
    <row r="1303" spans="1:6" ht="12.95" customHeight="1"/>
    <row r="1304" spans="1:6" ht="12.95" customHeight="1"/>
    <row r="1305" spans="1:6" ht="12.95" customHeight="1"/>
    <row r="1306" spans="1:6" ht="12.95" customHeight="1"/>
    <row r="1307" spans="1:6" ht="12.95" customHeight="1"/>
    <row r="1308" spans="1:6" ht="12.95" customHeight="1"/>
    <row r="1309" spans="1:6" ht="12.95" customHeight="1"/>
    <row r="1310" spans="1:6" ht="12.95" customHeight="1"/>
    <row r="1312" spans="1:6" ht="12.95" customHeight="1"/>
    <row r="1313" ht="12.95" customHeight="1"/>
    <row r="1314" ht="12.95" customHeight="1"/>
    <row r="1315" ht="12.95" customHeight="1"/>
    <row r="1316" ht="12.95" customHeight="1"/>
    <row r="1317" ht="12.95" customHeight="1"/>
    <row r="1318" ht="12.95" customHeight="1"/>
    <row r="1320" ht="12.95" customHeight="1"/>
    <row r="1322" ht="12.95" customHeight="1"/>
    <row r="1324" ht="12.95" customHeight="1"/>
    <row r="1326" ht="12.95" customHeight="1"/>
    <row r="1328" ht="12.95" customHeight="1"/>
    <row r="1330" ht="12.95" customHeight="1"/>
    <row r="1331" ht="12.95" customHeight="1"/>
    <row r="1332" ht="12.95" customHeight="1"/>
    <row r="1333" ht="24.95" customHeight="1"/>
    <row r="1334" ht="12.95" customHeight="1"/>
    <row r="1336" ht="12.95" customHeight="1"/>
    <row r="1337" ht="12.95" customHeight="1"/>
    <row r="1338" ht="12.95" customHeight="1"/>
    <row r="1340" ht="12.95" customHeight="1"/>
    <row r="1341" ht="12.95" customHeight="1"/>
    <row r="1342" ht="12.95" customHeight="1"/>
    <row r="1343" ht="12.95" customHeight="1"/>
    <row r="1344" ht="12.95" customHeight="1"/>
    <row r="1345" ht="12.95" customHeight="1"/>
    <row r="1346" ht="12.95" customHeight="1"/>
    <row r="1347" ht="12.95" customHeight="1"/>
    <row r="1348" ht="12.95" customHeight="1"/>
    <row r="1349" ht="12.95" customHeight="1"/>
    <row r="1350" ht="12.95" customHeight="1"/>
    <row r="1351" ht="12.95" customHeight="1"/>
    <row r="1352" ht="12.95" customHeight="1"/>
    <row r="1353" ht="12.95" customHeight="1"/>
    <row r="1354" ht="12.95" customHeight="1"/>
    <row r="1355" ht="12.95" customHeight="1"/>
    <row r="1356" ht="12.95" customHeight="1"/>
    <row r="1357" ht="21.75" customHeight="1"/>
    <row r="1358" ht="12.95" customHeight="1"/>
    <row r="1359" ht="12" customHeight="1"/>
    <row r="1360" ht="12.95" customHeight="1"/>
    <row r="1362" ht="12.95" customHeight="1"/>
    <row r="1364" ht="12.95" customHeight="1"/>
    <row r="1366" ht="11.25" customHeight="1"/>
    <row r="1368" ht="12.95" customHeight="1"/>
    <row r="1369" ht="12" customHeight="1"/>
    <row r="1370" ht="12.95" customHeight="1"/>
    <row r="1371" ht="12.95" customHeight="1"/>
    <row r="1372" ht="12.95" customHeight="1"/>
    <row r="1375" ht="12.95" customHeight="1"/>
    <row r="1376" ht="12.95" customHeight="1"/>
    <row r="1377" ht="12.95" customHeight="1"/>
    <row r="1378" ht="12.95" customHeight="1"/>
    <row r="1380" ht="12.95" customHeight="1"/>
    <row r="1382" ht="12.95" customHeight="1"/>
    <row r="1383" ht="12.95" customHeight="1"/>
    <row r="1384" ht="12.95" customHeight="1"/>
    <row r="1385" ht="12.95" customHeight="1"/>
    <row r="1386" ht="12.95" customHeight="1"/>
    <row r="1387" ht="12.95" customHeight="1"/>
    <row r="1388" ht="12.95" customHeight="1"/>
    <row r="1389" ht="12.95" customHeight="1"/>
    <row r="1390" ht="12.95" customHeight="1"/>
    <row r="1391" ht="12.95" customHeight="1"/>
    <row r="1392" ht="12.95" customHeight="1"/>
    <row r="1393" ht="12.95" customHeight="1"/>
    <row r="1394" ht="12.95" customHeight="1"/>
    <row r="1395" ht="12.95" customHeight="1"/>
    <row r="1396" ht="12.95" customHeight="1"/>
    <row r="1397" ht="12.95" customHeight="1"/>
    <row r="1398" ht="12.95" customHeight="1"/>
    <row r="1399" ht="12.95" customHeight="1"/>
    <row r="1400" ht="12.95" customHeight="1"/>
    <row r="1401" ht="12.95" customHeight="1"/>
    <row r="1402" ht="12.95" customHeight="1"/>
    <row r="1403" ht="12.95" customHeight="1"/>
    <row r="1404" ht="12.95" customHeight="1"/>
    <row r="1405" ht="12.95" customHeight="1"/>
    <row r="1406" ht="12.95" customHeight="1"/>
    <row r="1407" ht="12.95" customHeight="1"/>
    <row r="1408" ht="12.95" customHeight="1"/>
    <row r="1410" ht="12.95" customHeight="1"/>
    <row r="1411" ht="10.5" customHeight="1"/>
    <row r="1412" ht="10.5" customHeight="1"/>
    <row r="1413" ht="12.95" customHeight="1"/>
    <row r="1414" ht="12.95" customHeight="1"/>
    <row r="1415" ht="12.95" customHeight="1"/>
    <row r="1416" ht="12.95" customHeight="1"/>
    <row r="1417" ht="12.95" customHeight="1"/>
    <row r="1418" ht="12.95" customHeight="1"/>
    <row r="1419" ht="12.95" customHeight="1"/>
    <row r="1420" ht="12.95" customHeight="1"/>
    <row r="1421" ht="12.95" customHeight="1"/>
    <row r="1422" ht="12.95" customHeight="1"/>
    <row r="1423" ht="12.95" customHeight="1"/>
    <row r="1424" ht="12.95" customHeight="1"/>
    <row r="1425" ht="12.95" customHeight="1"/>
    <row r="1426" ht="12.95" customHeight="1"/>
    <row r="1427" ht="12.95" customHeight="1"/>
    <row r="1428" ht="12.95" customHeight="1"/>
    <row r="1429" ht="12.95" customHeight="1"/>
    <row r="1430" ht="12.95" customHeight="1"/>
    <row r="1431" ht="12.95" customHeight="1"/>
    <row r="1432" ht="12.95" customHeight="1"/>
    <row r="1433" ht="12.95" customHeight="1"/>
    <row r="1434" ht="12.95" customHeight="1"/>
    <row r="1435" ht="12.95" customHeight="1"/>
    <row r="1436" ht="12.95" customHeight="1"/>
    <row r="1437" ht="12.95" customHeight="1"/>
    <row r="1438" ht="12.95" customHeight="1"/>
    <row r="1439" ht="12.95" customHeight="1"/>
    <row r="1440" ht="12.95" customHeight="1"/>
    <row r="1441" ht="12.95" customHeight="1"/>
    <row r="1442" ht="12.95" customHeight="1"/>
    <row r="1443" ht="12.95" customHeight="1"/>
    <row r="1444" ht="12.95" customHeight="1"/>
    <row r="1445" ht="12.95" customHeight="1"/>
    <row r="1446" ht="12.95" customHeight="1"/>
    <row r="1447" ht="12.95" customHeight="1"/>
    <row r="1448" ht="12.95" customHeight="1"/>
    <row r="1449" ht="12.95" customHeight="1"/>
    <row r="1450" ht="12.95" customHeight="1"/>
    <row r="1451" ht="12.95" customHeight="1"/>
    <row r="1452" ht="12.95" customHeight="1"/>
    <row r="1453" ht="12.95" customHeight="1"/>
    <row r="1454" ht="12.95" customHeight="1"/>
    <row r="1455" ht="12.95" customHeight="1"/>
    <row r="1456" ht="12.95" customHeight="1"/>
    <row r="1457" ht="12.95" customHeight="1"/>
    <row r="1458" ht="12.95" customHeight="1"/>
    <row r="1459" ht="12.95" customHeight="1"/>
    <row r="1460" ht="12.95" customHeight="1"/>
    <row r="1461" ht="12.95" customHeight="1"/>
    <row r="1462" ht="12.95" customHeight="1"/>
    <row r="1464" ht="12.95" customHeight="1"/>
    <row r="1465" ht="11.25" customHeight="1"/>
    <row r="1466" ht="12.95" customHeight="1"/>
    <row r="1470" ht="12.95" customHeight="1"/>
    <row r="1471" ht="10.5" customHeight="1"/>
    <row r="1472" ht="12.95" customHeight="1"/>
    <row r="1473" ht="12.95" customHeight="1"/>
    <row r="1474" ht="12.95" customHeight="1"/>
    <row r="1476" ht="12.95" customHeight="1"/>
    <row r="1478" ht="12.95" customHeight="1"/>
    <row r="1479" ht="12" customHeight="1"/>
    <row r="1480" ht="12.95" customHeight="1"/>
    <row r="1482" ht="12.95" customHeight="1"/>
    <row r="1483" ht="12.95" customHeight="1"/>
    <row r="1484" ht="12.95" customHeight="1"/>
    <row r="1486" ht="12.95" customHeight="1"/>
    <row r="1487" ht="12.95" customHeight="1"/>
    <row r="1488" ht="12.95" customHeight="1"/>
    <row r="1489" ht="12.95" customHeight="1"/>
    <row r="1490" ht="12.95" customHeight="1"/>
    <row r="1491" ht="12.95" customHeight="1"/>
    <row r="1492" ht="12.95" customHeight="1"/>
    <row r="1493" ht="12.95" customHeight="1"/>
    <row r="1494" ht="12.95" customHeight="1"/>
    <row r="1495" ht="12.95" customHeight="1"/>
    <row r="1496" ht="12.95" customHeight="1"/>
    <row r="1497" ht="12.95" customHeight="1"/>
    <row r="1498" ht="12.95" customHeight="1"/>
    <row r="1499" ht="12.95" customHeight="1"/>
    <row r="1500" ht="12.95" customHeight="1"/>
    <row r="1501" ht="12.95" customHeight="1"/>
    <row r="1502" ht="12.95" customHeight="1"/>
    <row r="1503" ht="12.95" customHeight="1"/>
    <row r="1504" ht="12.95" customHeight="1"/>
    <row r="1505" ht="12.95" customHeight="1"/>
    <row r="1506" ht="12.95" customHeight="1"/>
    <row r="1507" ht="12.95" customHeight="1"/>
    <row r="1508" ht="12.95" customHeight="1"/>
    <row r="1509" ht="12.95" customHeight="1"/>
    <row r="1510" ht="12.95" customHeight="1"/>
    <row r="1511" ht="12.95" customHeight="1"/>
    <row r="1512" ht="12.95" customHeight="1"/>
    <row r="1513" ht="12.95" customHeight="1"/>
    <row r="1514" ht="12.95" customHeight="1"/>
    <row r="1515" ht="12.95" customHeight="1"/>
    <row r="1516" ht="12.95" customHeight="1"/>
    <row r="1517" ht="12.95" customHeight="1"/>
    <row r="1518" ht="12.95" customHeight="1"/>
    <row r="1519" ht="12.95" customHeight="1"/>
    <row r="1520" ht="12.95" customHeight="1"/>
    <row r="1521" ht="12.95" customHeight="1"/>
    <row r="1522" ht="12.95" customHeight="1"/>
    <row r="1523" ht="12.95" customHeight="1"/>
    <row r="1524" ht="12.95" customHeight="1"/>
    <row r="1525" ht="12.95" customHeight="1"/>
    <row r="1526" ht="12.95" customHeight="1"/>
    <row r="1527" ht="12.95" customHeight="1"/>
    <row r="1528" ht="12.95" customHeight="1"/>
    <row r="1529" ht="12.95" customHeight="1"/>
    <row r="1530" ht="12.95" customHeight="1"/>
    <row r="1531" ht="12.95" customHeight="1"/>
    <row r="1532" ht="12.95" customHeight="1"/>
    <row r="1533" ht="12.95" customHeight="1"/>
    <row r="1534" ht="12.95" customHeight="1"/>
    <row r="1535" ht="12.95" customHeight="1"/>
    <row r="1536" ht="12.95" customHeight="1"/>
    <row r="1537" ht="12.95" customHeight="1"/>
    <row r="1538" ht="12.95" customHeight="1"/>
    <row r="1539" ht="12.95" customHeight="1"/>
    <row r="1540" ht="12.95" customHeight="1"/>
    <row r="1541" ht="12.95" customHeight="1"/>
    <row r="1542" ht="12.95" customHeight="1"/>
    <row r="1543" ht="12.95" customHeight="1"/>
    <row r="1544" ht="12.95" customHeight="1"/>
    <row r="1545" ht="12.95" customHeight="1"/>
    <row r="1546" ht="12.95" customHeight="1"/>
    <row r="1547" ht="12.95" customHeight="1"/>
    <row r="1548" ht="12.95" customHeight="1"/>
    <row r="1549" ht="12.95" customHeight="1"/>
    <row r="1550" ht="12.95" customHeight="1"/>
    <row r="1551" ht="12.95" customHeight="1"/>
    <row r="1552" ht="12.95" customHeight="1"/>
    <row r="1553" ht="12.95" customHeight="1"/>
    <row r="1554" ht="12.95" customHeight="1"/>
    <row r="1555" ht="12.95" customHeight="1"/>
    <row r="1556" ht="12.95" customHeight="1"/>
    <row r="1557" ht="12.95" customHeight="1"/>
    <row r="1558" ht="12.95" customHeight="1"/>
    <row r="1559" ht="12.95" customHeight="1"/>
    <row r="1560" ht="12.95" customHeight="1"/>
    <row r="1561" ht="12.95" customHeight="1"/>
    <row r="1562" ht="12.95" customHeight="1"/>
    <row r="1563" ht="12.95" customHeight="1"/>
    <row r="1564" ht="12.95" customHeight="1"/>
    <row r="1565" ht="12.95" customHeight="1"/>
    <row r="1566" ht="12.95" customHeight="1"/>
    <row r="1567" ht="12.95" customHeight="1"/>
    <row r="1568" ht="12.95" customHeight="1"/>
    <row r="1570" ht="12.95" customHeight="1"/>
    <row r="1572" ht="12.95" customHeight="1"/>
    <row r="1574" ht="12.95" customHeight="1"/>
    <row r="1575" ht="12.95" customHeight="1"/>
    <row r="1576" ht="12.95" customHeight="1"/>
    <row r="1577" ht="12.95" customHeight="1"/>
    <row r="1578" ht="12.95" customHeight="1"/>
    <row r="1579" ht="12.95" customHeight="1"/>
    <row r="1580" ht="12.95" customHeight="1"/>
    <row r="1581" ht="12.95" customHeight="1"/>
    <row r="1582" ht="12.95" customHeight="1"/>
    <row r="1583" ht="12.95" customHeight="1"/>
    <row r="1584" ht="12.95" customHeight="1"/>
    <row r="1585" ht="12.95" customHeight="1"/>
    <row r="1586" ht="12.95" customHeight="1"/>
    <row r="1587" ht="12.95" customHeight="1"/>
    <row r="1588" ht="12.95" customHeight="1"/>
    <row r="1589" ht="12.95" customHeight="1"/>
    <row r="1590" ht="12.95" customHeight="1"/>
    <row r="1591" ht="12.95" customHeight="1"/>
    <row r="1592" ht="12.95" customHeight="1"/>
    <row r="1593" ht="12.95" customHeight="1"/>
    <row r="1594" ht="12.95" customHeight="1"/>
    <row r="1595" ht="12.95" customHeight="1"/>
    <row r="1596" ht="12.95" customHeight="1"/>
    <row r="1597" ht="12.95" customHeight="1"/>
    <row r="1598" ht="12.95" customHeight="1"/>
    <row r="1599" ht="12.95" customHeight="1"/>
    <row r="1600" ht="12.95" customHeight="1"/>
    <row r="1601" ht="12.95" customHeight="1"/>
    <row r="1602" ht="12.95" customHeight="1"/>
    <row r="1603" ht="12.95" customHeight="1"/>
    <row r="1604" ht="12.95" customHeight="1"/>
    <row r="1605" ht="12.95" customHeight="1"/>
    <row r="1606" ht="12.95" customHeight="1"/>
    <row r="1607" ht="12.95" customHeight="1"/>
    <row r="1608" ht="12.95" customHeight="1"/>
    <row r="1609" ht="12.95" customHeight="1"/>
    <row r="1610" ht="12.95" customHeight="1"/>
    <row r="1611" ht="12.95" customHeight="1"/>
    <row r="1612" ht="12.95" customHeight="1"/>
    <row r="1613" ht="12.95" customHeight="1"/>
    <row r="1614" ht="12.95" customHeight="1"/>
    <row r="1615" ht="12.95" customHeight="1"/>
    <row r="1616" ht="12.95" customHeight="1"/>
    <row r="1617" ht="12.95" customHeight="1"/>
    <row r="1618" ht="12.95" customHeight="1"/>
    <row r="1619" ht="12.95" customHeight="1"/>
    <row r="1620" ht="12.95" customHeight="1"/>
    <row r="1621" ht="12.95" customHeight="1"/>
  </sheetData>
  <mergeCells count="31">
    <mergeCell ref="B440:D440"/>
    <mergeCell ref="B441:D441"/>
    <mergeCell ref="C630:E630"/>
    <mergeCell ref="A648:E649"/>
    <mergeCell ref="C611:E611"/>
    <mergeCell ref="C614:E614"/>
    <mergeCell ref="C617:E617"/>
    <mergeCell ref="C620:E620"/>
    <mergeCell ref="B492:E492"/>
    <mergeCell ref="B598:D598"/>
    <mergeCell ref="B599:D599"/>
    <mergeCell ref="C626:E626"/>
    <mergeCell ref="C628:E628"/>
    <mergeCell ref="B546:D546"/>
    <mergeCell ref="B547:D547"/>
    <mergeCell ref="B285:D285"/>
    <mergeCell ref="B286:D286"/>
    <mergeCell ref="B491:E491"/>
    <mergeCell ref="B44:E44"/>
    <mergeCell ref="B45:E45"/>
    <mergeCell ref="A93:E94"/>
    <mergeCell ref="B336:D336"/>
    <mergeCell ref="B388:D388"/>
    <mergeCell ref="B389:D389"/>
    <mergeCell ref="B236:D236"/>
    <mergeCell ref="B237:D237"/>
    <mergeCell ref="B136:D136"/>
    <mergeCell ref="B137:D137"/>
    <mergeCell ref="B181:D181"/>
    <mergeCell ref="B182:D182"/>
    <mergeCell ref="B335:D335"/>
  </mergeCells>
  <pageMargins left="0.7" right="0.7" top="0.75" bottom="0.75" header="0.3" footer="0.3"/>
  <pageSetup orientation="portrait" r:id="rId1"/>
  <headerFooter>
    <oddHeader>&amp;L&amp;"-,Italic"&amp;10Biills of Quantities&amp;C&amp;"-,Bold"&amp;10&amp;UProposed Bomet Mother and Child Wellness Centre</oddHeader>
    <oddFooter>&amp;L&amp;"+,Italic"&amp;10 Fourth Floor&amp;CPage &amp;P of &amp;N&amp;R&amp;"+,Italic"&amp;10Section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view="pageBreakPreview" zoomScaleNormal="100" zoomScaleSheetLayoutView="100" workbookViewId="0">
      <selection activeCell="B66" sqref="B66"/>
    </sheetView>
  </sheetViews>
  <sheetFormatPr defaultRowHeight="12.75"/>
  <cols>
    <col min="1" max="1" width="5.42578125" style="241" customWidth="1"/>
    <col min="2" max="2" width="47.28515625" style="242" customWidth="1"/>
    <col min="3" max="3" width="6.42578125" style="600" customWidth="1"/>
    <col min="4" max="4" width="7.5703125" style="241" customWidth="1"/>
    <col min="5" max="5" width="10.5703125" style="241" customWidth="1"/>
    <col min="6" max="6" width="12.85546875" style="599" customWidth="1"/>
    <col min="7" max="256" width="9.140625" style="241"/>
    <col min="257" max="257" width="5.42578125" style="241" customWidth="1"/>
    <col min="258" max="258" width="48.28515625" style="241" customWidth="1"/>
    <col min="259" max="259" width="5.5703125" style="241" customWidth="1"/>
    <col min="260" max="260" width="7.5703125" style="241" customWidth="1"/>
    <col min="261" max="261" width="10.5703125" style="241" customWidth="1"/>
    <col min="262" max="262" width="12.85546875" style="241" customWidth="1"/>
    <col min="263" max="512" width="9.140625" style="241"/>
    <col min="513" max="513" width="5.42578125" style="241" customWidth="1"/>
    <col min="514" max="514" width="48.28515625" style="241" customWidth="1"/>
    <col min="515" max="515" width="5.5703125" style="241" customWidth="1"/>
    <col min="516" max="516" width="7.5703125" style="241" customWidth="1"/>
    <col min="517" max="517" width="10.5703125" style="241" customWidth="1"/>
    <col min="518" max="518" width="12.85546875" style="241" customWidth="1"/>
    <col min="519" max="768" width="9.140625" style="241"/>
    <col min="769" max="769" width="5.42578125" style="241" customWidth="1"/>
    <col min="770" max="770" width="48.28515625" style="241" customWidth="1"/>
    <col min="771" max="771" width="5.5703125" style="241" customWidth="1"/>
    <col min="772" max="772" width="7.5703125" style="241" customWidth="1"/>
    <col min="773" max="773" width="10.5703125" style="241" customWidth="1"/>
    <col min="774" max="774" width="12.85546875" style="241" customWidth="1"/>
    <col min="775" max="1024" width="9.140625" style="241"/>
    <col min="1025" max="1025" width="5.42578125" style="241" customWidth="1"/>
    <col min="1026" max="1026" width="48.28515625" style="241" customWidth="1"/>
    <col min="1027" max="1027" width="5.5703125" style="241" customWidth="1"/>
    <col min="1028" max="1028" width="7.5703125" style="241" customWidth="1"/>
    <col min="1029" max="1029" width="10.5703125" style="241" customWidth="1"/>
    <col min="1030" max="1030" width="12.85546875" style="241" customWidth="1"/>
    <col min="1031" max="1280" width="9.140625" style="241"/>
    <col min="1281" max="1281" width="5.42578125" style="241" customWidth="1"/>
    <col min="1282" max="1282" width="48.28515625" style="241" customWidth="1"/>
    <col min="1283" max="1283" width="5.5703125" style="241" customWidth="1"/>
    <col min="1284" max="1284" width="7.5703125" style="241" customWidth="1"/>
    <col min="1285" max="1285" width="10.5703125" style="241" customWidth="1"/>
    <col min="1286" max="1286" width="12.85546875" style="241" customWidth="1"/>
    <col min="1287" max="1536" width="9.140625" style="241"/>
    <col min="1537" max="1537" width="5.42578125" style="241" customWidth="1"/>
    <col min="1538" max="1538" width="48.28515625" style="241" customWidth="1"/>
    <col min="1539" max="1539" width="5.5703125" style="241" customWidth="1"/>
    <col min="1540" max="1540" width="7.5703125" style="241" customWidth="1"/>
    <col min="1541" max="1541" width="10.5703125" style="241" customWidth="1"/>
    <col min="1542" max="1542" width="12.85546875" style="241" customWidth="1"/>
    <col min="1543" max="1792" width="9.140625" style="241"/>
    <col min="1793" max="1793" width="5.42578125" style="241" customWidth="1"/>
    <col min="1794" max="1794" width="48.28515625" style="241" customWidth="1"/>
    <col min="1795" max="1795" width="5.5703125" style="241" customWidth="1"/>
    <col min="1796" max="1796" width="7.5703125" style="241" customWidth="1"/>
    <col min="1797" max="1797" width="10.5703125" style="241" customWidth="1"/>
    <col min="1798" max="1798" width="12.85546875" style="241" customWidth="1"/>
    <col min="1799" max="2048" width="9.140625" style="241"/>
    <col min="2049" max="2049" width="5.42578125" style="241" customWidth="1"/>
    <col min="2050" max="2050" width="48.28515625" style="241" customWidth="1"/>
    <col min="2051" max="2051" width="5.5703125" style="241" customWidth="1"/>
    <col min="2052" max="2052" width="7.5703125" style="241" customWidth="1"/>
    <col min="2053" max="2053" width="10.5703125" style="241" customWidth="1"/>
    <col min="2054" max="2054" width="12.85546875" style="241" customWidth="1"/>
    <col min="2055" max="2304" width="9.140625" style="241"/>
    <col min="2305" max="2305" width="5.42578125" style="241" customWidth="1"/>
    <col min="2306" max="2306" width="48.28515625" style="241" customWidth="1"/>
    <col min="2307" max="2307" width="5.5703125" style="241" customWidth="1"/>
    <col min="2308" max="2308" width="7.5703125" style="241" customWidth="1"/>
    <col min="2309" max="2309" width="10.5703125" style="241" customWidth="1"/>
    <col min="2310" max="2310" width="12.85546875" style="241" customWidth="1"/>
    <col min="2311" max="2560" width="9.140625" style="241"/>
    <col min="2561" max="2561" width="5.42578125" style="241" customWidth="1"/>
    <col min="2562" max="2562" width="48.28515625" style="241" customWidth="1"/>
    <col min="2563" max="2563" width="5.5703125" style="241" customWidth="1"/>
    <col min="2564" max="2564" width="7.5703125" style="241" customWidth="1"/>
    <col min="2565" max="2565" width="10.5703125" style="241" customWidth="1"/>
    <col min="2566" max="2566" width="12.85546875" style="241" customWidth="1"/>
    <col min="2567" max="2816" width="9.140625" style="241"/>
    <col min="2817" max="2817" width="5.42578125" style="241" customWidth="1"/>
    <col min="2818" max="2818" width="48.28515625" style="241" customWidth="1"/>
    <col min="2819" max="2819" width="5.5703125" style="241" customWidth="1"/>
    <col min="2820" max="2820" width="7.5703125" style="241" customWidth="1"/>
    <col min="2821" max="2821" width="10.5703125" style="241" customWidth="1"/>
    <col min="2822" max="2822" width="12.85546875" style="241" customWidth="1"/>
    <col min="2823" max="3072" width="9.140625" style="241"/>
    <col min="3073" max="3073" width="5.42578125" style="241" customWidth="1"/>
    <col min="3074" max="3074" width="48.28515625" style="241" customWidth="1"/>
    <col min="3075" max="3075" width="5.5703125" style="241" customWidth="1"/>
    <col min="3076" max="3076" width="7.5703125" style="241" customWidth="1"/>
    <col min="3077" max="3077" width="10.5703125" style="241" customWidth="1"/>
    <col min="3078" max="3078" width="12.85546875" style="241" customWidth="1"/>
    <col min="3079" max="3328" width="9.140625" style="241"/>
    <col min="3329" max="3329" width="5.42578125" style="241" customWidth="1"/>
    <col min="3330" max="3330" width="48.28515625" style="241" customWidth="1"/>
    <col min="3331" max="3331" width="5.5703125" style="241" customWidth="1"/>
    <col min="3332" max="3332" width="7.5703125" style="241" customWidth="1"/>
    <col min="3333" max="3333" width="10.5703125" style="241" customWidth="1"/>
    <col min="3334" max="3334" width="12.85546875" style="241" customWidth="1"/>
    <col min="3335" max="3584" width="9.140625" style="241"/>
    <col min="3585" max="3585" width="5.42578125" style="241" customWidth="1"/>
    <col min="3586" max="3586" width="48.28515625" style="241" customWidth="1"/>
    <col min="3587" max="3587" width="5.5703125" style="241" customWidth="1"/>
    <col min="3588" max="3588" width="7.5703125" style="241" customWidth="1"/>
    <col min="3589" max="3589" width="10.5703125" style="241" customWidth="1"/>
    <col min="3590" max="3590" width="12.85546875" style="241" customWidth="1"/>
    <col min="3591" max="3840" width="9.140625" style="241"/>
    <col min="3841" max="3841" width="5.42578125" style="241" customWidth="1"/>
    <col min="3842" max="3842" width="48.28515625" style="241" customWidth="1"/>
    <col min="3843" max="3843" width="5.5703125" style="241" customWidth="1"/>
    <col min="3844" max="3844" width="7.5703125" style="241" customWidth="1"/>
    <col min="3845" max="3845" width="10.5703125" style="241" customWidth="1"/>
    <col min="3846" max="3846" width="12.85546875" style="241" customWidth="1"/>
    <col min="3847" max="4096" width="9.140625" style="241"/>
    <col min="4097" max="4097" width="5.42578125" style="241" customWidth="1"/>
    <col min="4098" max="4098" width="48.28515625" style="241" customWidth="1"/>
    <col min="4099" max="4099" width="5.5703125" style="241" customWidth="1"/>
    <col min="4100" max="4100" width="7.5703125" style="241" customWidth="1"/>
    <col min="4101" max="4101" width="10.5703125" style="241" customWidth="1"/>
    <col min="4102" max="4102" width="12.85546875" style="241" customWidth="1"/>
    <col min="4103" max="4352" width="9.140625" style="241"/>
    <col min="4353" max="4353" width="5.42578125" style="241" customWidth="1"/>
    <col min="4354" max="4354" width="48.28515625" style="241" customWidth="1"/>
    <col min="4355" max="4355" width="5.5703125" style="241" customWidth="1"/>
    <col min="4356" max="4356" width="7.5703125" style="241" customWidth="1"/>
    <col min="4357" max="4357" width="10.5703125" style="241" customWidth="1"/>
    <col min="4358" max="4358" width="12.85546875" style="241" customWidth="1"/>
    <col min="4359" max="4608" width="9.140625" style="241"/>
    <col min="4609" max="4609" width="5.42578125" style="241" customWidth="1"/>
    <col min="4610" max="4610" width="48.28515625" style="241" customWidth="1"/>
    <col min="4611" max="4611" width="5.5703125" style="241" customWidth="1"/>
    <col min="4612" max="4612" width="7.5703125" style="241" customWidth="1"/>
    <col min="4613" max="4613" width="10.5703125" style="241" customWidth="1"/>
    <col min="4614" max="4614" width="12.85546875" style="241" customWidth="1"/>
    <col min="4615" max="4864" width="9.140625" style="241"/>
    <col min="4865" max="4865" width="5.42578125" style="241" customWidth="1"/>
    <col min="4866" max="4866" width="48.28515625" style="241" customWidth="1"/>
    <col min="4867" max="4867" width="5.5703125" style="241" customWidth="1"/>
    <col min="4868" max="4868" width="7.5703125" style="241" customWidth="1"/>
    <col min="4869" max="4869" width="10.5703125" style="241" customWidth="1"/>
    <col min="4870" max="4870" width="12.85546875" style="241" customWidth="1"/>
    <col min="4871" max="5120" width="9.140625" style="241"/>
    <col min="5121" max="5121" width="5.42578125" style="241" customWidth="1"/>
    <col min="5122" max="5122" width="48.28515625" style="241" customWidth="1"/>
    <col min="5123" max="5123" width="5.5703125" style="241" customWidth="1"/>
    <col min="5124" max="5124" width="7.5703125" style="241" customWidth="1"/>
    <col min="5125" max="5125" width="10.5703125" style="241" customWidth="1"/>
    <col min="5126" max="5126" width="12.85546875" style="241" customWidth="1"/>
    <col min="5127" max="5376" width="9.140625" style="241"/>
    <col min="5377" max="5377" width="5.42578125" style="241" customWidth="1"/>
    <col min="5378" max="5378" width="48.28515625" style="241" customWidth="1"/>
    <col min="5379" max="5379" width="5.5703125" style="241" customWidth="1"/>
    <col min="5380" max="5380" width="7.5703125" style="241" customWidth="1"/>
    <col min="5381" max="5381" width="10.5703125" style="241" customWidth="1"/>
    <col min="5382" max="5382" width="12.85546875" style="241" customWidth="1"/>
    <col min="5383" max="5632" width="9.140625" style="241"/>
    <col min="5633" max="5633" width="5.42578125" style="241" customWidth="1"/>
    <col min="5634" max="5634" width="48.28515625" style="241" customWidth="1"/>
    <col min="5635" max="5635" width="5.5703125" style="241" customWidth="1"/>
    <col min="5636" max="5636" width="7.5703125" style="241" customWidth="1"/>
    <col min="5637" max="5637" width="10.5703125" style="241" customWidth="1"/>
    <col min="5638" max="5638" width="12.85546875" style="241" customWidth="1"/>
    <col min="5639" max="5888" width="9.140625" style="241"/>
    <col min="5889" max="5889" width="5.42578125" style="241" customWidth="1"/>
    <col min="5890" max="5890" width="48.28515625" style="241" customWidth="1"/>
    <col min="5891" max="5891" width="5.5703125" style="241" customWidth="1"/>
    <col min="5892" max="5892" width="7.5703125" style="241" customWidth="1"/>
    <col min="5893" max="5893" width="10.5703125" style="241" customWidth="1"/>
    <col min="5894" max="5894" width="12.85546875" style="241" customWidth="1"/>
    <col min="5895" max="6144" width="9.140625" style="241"/>
    <col min="6145" max="6145" width="5.42578125" style="241" customWidth="1"/>
    <col min="6146" max="6146" width="48.28515625" style="241" customWidth="1"/>
    <col min="6147" max="6147" width="5.5703125" style="241" customWidth="1"/>
    <col min="6148" max="6148" width="7.5703125" style="241" customWidth="1"/>
    <col min="6149" max="6149" width="10.5703125" style="241" customWidth="1"/>
    <col min="6150" max="6150" width="12.85546875" style="241" customWidth="1"/>
    <col min="6151" max="6400" width="9.140625" style="241"/>
    <col min="6401" max="6401" width="5.42578125" style="241" customWidth="1"/>
    <col min="6402" max="6402" width="48.28515625" style="241" customWidth="1"/>
    <col min="6403" max="6403" width="5.5703125" style="241" customWidth="1"/>
    <col min="6404" max="6404" width="7.5703125" style="241" customWidth="1"/>
    <col min="6405" max="6405" width="10.5703125" style="241" customWidth="1"/>
    <col min="6406" max="6406" width="12.85546875" style="241" customWidth="1"/>
    <col min="6407" max="6656" width="9.140625" style="241"/>
    <col min="6657" max="6657" width="5.42578125" style="241" customWidth="1"/>
    <col min="6658" max="6658" width="48.28515625" style="241" customWidth="1"/>
    <col min="6659" max="6659" width="5.5703125" style="241" customWidth="1"/>
    <col min="6660" max="6660" width="7.5703125" style="241" customWidth="1"/>
    <col min="6661" max="6661" width="10.5703125" style="241" customWidth="1"/>
    <col min="6662" max="6662" width="12.85546875" style="241" customWidth="1"/>
    <col min="6663" max="6912" width="9.140625" style="241"/>
    <col min="6913" max="6913" width="5.42578125" style="241" customWidth="1"/>
    <col min="6914" max="6914" width="48.28515625" style="241" customWidth="1"/>
    <col min="6915" max="6915" width="5.5703125" style="241" customWidth="1"/>
    <col min="6916" max="6916" width="7.5703125" style="241" customWidth="1"/>
    <col min="6917" max="6917" width="10.5703125" style="241" customWidth="1"/>
    <col min="6918" max="6918" width="12.85546875" style="241" customWidth="1"/>
    <col min="6919" max="7168" width="9.140625" style="241"/>
    <col min="7169" max="7169" width="5.42578125" style="241" customWidth="1"/>
    <col min="7170" max="7170" width="48.28515625" style="241" customWidth="1"/>
    <col min="7171" max="7171" width="5.5703125" style="241" customWidth="1"/>
    <col min="7172" max="7172" width="7.5703125" style="241" customWidth="1"/>
    <col min="7173" max="7173" width="10.5703125" style="241" customWidth="1"/>
    <col min="7174" max="7174" width="12.85546875" style="241" customWidth="1"/>
    <col min="7175" max="7424" width="9.140625" style="241"/>
    <col min="7425" max="7425" width="5.42578125" style="241" customWidth="1"/>
    <col min="7426" max="7426" width="48.28515625" style="241" customWidth="1"/>
    <col min="7427" max="7427" width="5.5703125" style="241" customWidth="1"/>
    <col min="7428" max="7428" width="7.5703125" style="241" customWidth="1"/>
    <col min="7429" max="7429" width="10.5703125" style="241" customWidth="1"/>
    <col min="7430" max="7430" width="12.85546875" style="241" customWidth="1"/>
    <col min="7431" max="7680" width="9.140625" style="241"/>
    <col min="7681" max="7681" width="5.42578125" style="241" customWidth="1"/>
    <col min="7682" max="7682" width="48.28515625" style="241" customWidth="1"/>
    <col min="7683" max="7683" width="5.5703125" style="241" customWidth="1"/>
    <col min="7684" max="7684" width="7.5703125" style="241" customWidth="1"/>
    <col min="7685" max="7685" width="10.5703125" style="241" customWidth="1"/>
    <col min="7686" max="7686" width="12.85546875" style="241" customWidth="1"/>
    <col min="7687" max="7936" width="9.140625" style="241"/>
    <col min="7937" max="7937" width="5.42578125" style="241" customWidth="1"/>
    <col min="7938" max="7938" width="48.28515625" style="241" customWidth="1"/>
    <col min="7939" max="7939" width="5.5703125" style="241" customWidth="1"/>
    <col min="7940" max="7940" width="7.5703125" style="241" customWidth="1"/>
    <col min="7941" max="7941" width="10.5703125" style="241" customWidth="1"/>
    <col min="7942" max="7942" width="12.85546875" style="241" customWidth="1"/>
    <col min="7943" max="8192" width="9.140625" style="241"/>
    <col min="8193" max="8193" width="5.42578125" style="241" customWidth="1"/>
    <col min="8194" max="8194" width="48.28515625" style="241" customWidth="1"/>
    <col min="8195" max="8195" width="5.5703125" style="241" customWidth="1"/>
    <col min="8196" max="8196" width="7.5703125" style="241" customWidth="1"/>
    <col min="8197" max="8197" width="10.5703125" style="241" customWidth="1"/>
    <col min="8198" max="8198" width="12.85546875" style="241" customWidth="1"/>
    <col min="8199" max="8448" width="9.140625" style="241"/>
    <col min="8449" max="8449" width="5.42578125" style="241" customWidth="1"/>
    <col min="8450" max="8450" width="48.28515625" style="241" customWidth="1"/>
    <col min="8451" max="8451" width="5.5703125" style="241" customWidth="1"/>
    <col min="8452" max="8452" width="7.5703125" style="241" customWidth="1"/>
    <col min="8453" max="8453" width="10.5703125" style="241" customWidth="1"/>
    <col min="8454" max="8454" width="12.85546875" style="241" customWidth="1"/>
    <col min="8455" max="8704" width="9.140625" style="241"/>
    <col min="8705" max="8705" width="5.42578125" style="241" customWidth="1"/>
    <col min="8706" max="8706" width="48.28515625" style="241" customWidth="1"/>
    <col min="8707" max="8707" width="5.5703125" style="241" customWidth="1"/>
    <col min="8708" max="8708" width="7.5703125" style="241" customWidth="1"/>
    <col min="8709" max="8709" width="10.5703125" style="241" customWidth="1"/>
    <col min="8710" max="8710" width="12.85546875" style="241" customWidth="1"/>
    <col min="8711" max="8960" width="9.140625" style="241"/>
    <col min="8961" max="8961" width="5.42578125" style="241" customWidth="1"/>
    <col min="8962" max="8962" width="48.28515625" style="241" customWidth="1"/>
    <col min="8963" max="8963" width="5.5703125" style="241" customWidth="1"/>
    <col min="8964" max="8964" width="7.5703125" style="241" customWidth="1"/>
    <col min="8965" max="8965" width="10.5703125" style="241" customWidth="1"/>
    <col min="8966" max="8966" width="12.85546875" style="241" customWidth="1"/>
    <col min="8967" max="9216" width="9.140625" style="241"/>
    <col min="9217" max="9217" width="5.42578125" style="241" customWidth="1"/>
    <col min="9218" max="9218" width="48.28515625" style="241" customWidth="1"/>
    <col min="9219" max="9219" width="5.5703125" style="241" customWidth="1"/>
    <col min="9220" max="9220" width="7.5703125" style="241" customWidth="1"/>
    <col min="9221" max="9221" width="10.5703125" style="241" customWidth="1"/>
    <col min="9222" max="9222" width="12.85546875" style="241" customWidth="1"/>
    <col min="9223" max="9472" width="9.140625" style="241"/>
    <col min="9473" max="9473" width="5.42578125" style="241" customWidth="1"/>
    <col min="9474" max="9474" width="48.28515625" style="241" customWidth="1"/>
    <col min="9475" max="9475" width="5.5703125" style="241" customWidth="1"/>
    <col min="9476" max="9476" width="7.5703125" style="241" customWidth="1"/>
    <col min="9477" max="9477" width="10.5703125" style="241" customWidth="1"/>
    <col min="9478" max="9478" width="12.85546875" style="241" customWidth="1"/>
    <col min="9479" max="9728" width="9.140625" style="241"/>
    <col min="9729" max="9729" width="5.42578125" style="241" customWidth="1"/>
    <col min="9730" max="9730" width="48.28515625" style="241" customWidth="1"/>
    <col min="9731" max="9731" width="5.5703125" style="241" customWidth="1"/>
    <col min="9732" max="9732" width="7.5703125" style="241" customWidth="1"/>
    <col min="9733" max="9733" width="10.5703125" style="241" customWidth="1"/>
    <col min="9734" max="9734" width="12.85546875" style="241" customWidth="1"/>
    <col min="9735" max="9984" width="9.140625" style="241"/>
    <col min="9985" max="9985" width="5.42578125" style="241" customWidth="1"/>
    <col min="9986" max="9986" width="48.28515625" style="241" customWidth="1"/>
    <col min="9987" max="9987" width="5.5703125" style="241" customWidth="1"/>
    <col min="9988" max="9988" width="7.5703125" style="241" customWidth="1"/>
    <col min="9989" max="9989" width="10.5703125" style="241" customWidth="1"/>
    <col min="9990" max="9990" width="12.85546875" style="241" customWidth="1"/>
    <col min="9991" max="10240" width="9.140625" style="241"/>
    <col min="10241" max="10241" width="5.42578125" style="241" customWidth="1"/>
    <col min="10242" max="10242" width="48.28515625" style="241" customWidth="1"/>
    <col min="10243" max="10243" width="5.5703125" style="241" customWidth="1"/>
    <col min="10244" max="10244" width="7.5703125" style="241" customWidth="1"/>
    <col min="10245" max="10245" width="10.5703125" style="241" customWidth="1"/>
    <col min="10246" max="10246" width="12.85546875" style="241" customWidth="1"/>
    <col min="10247" max="10496" width="9.140625" style="241"/>
    <col min="10497" max="10497" width="5.42578125" style="241" customWidth="1"/>
    <col min="10498" max="10498" width="48.28515625" style="241" customWidth="1"/>
    <col min="10499" max="10499" width="5.5703125" style="241" customWidth="1"/>
    <col min="10500" max="10500" width="7.5703125" style="241" customWidth="1"/>
    <col min="10501" max="10501" width="10.5703125" style="241" customWidth="1"/>
    <col min="10502" max="10502" width="12.85546875" style="241" customWidth="1"/>
    <col min="10503" max="10752" width="9.140625" style="241"/>
    <col min="10753" max="10753" width="5.42578125" style="241" customWidth="1"/>
    <col min="10754" max="10754" width="48.28515625" style="241" customWidth="1"/>
    <col min="10755" max="10755" width="5.5703125" style="241" customWidth="1"/>
    <col min="10756" max="10756" width="7.5703125" style="241" customWidth="1"/>
    <col min="10757" max="10757" width="10.5703125" style="241" customWidth="1"/>
    <col min="10758" max="10758" width="12.85546875" style="241" customWidth="1"/>
    <col min="10759" max="11008" width="9.140625" style="241"/>
    <col min="11009" max="11009" width="5.42578125" style="241" customWidth="1"/>
    <col min="11010" max="11010" width="48.28515625" style="241" customWidth="1"/>
    <col min="11011" max="11011" width="5.5703125" style="241" customWidth="1"/>
    <col min="11012" max="11012" width="7.5703125" style="241" customWidth="1"/>
    <col min="11013" max="11013" width="10.5703125" style="241" customWidth="1"/>
    <col min="11014" max="11014" width="12.85546875" style="241" customWidth="1"/>
    <col min="11015" max="11264" width="9.140625" style="241"/>
    <col min="11265" max="11265" width="5.42578125" style="241" customWidth="1"/>
    <col min="11266" max="11266" width="48.28515625" style="241" customWidth="1"/>
    <col min="11267" max="11267" width="5.5703125" style="241" customWidth="1"/>
    <col min="11268" max="11268" width="7.5703125" style="241" customWidth="1"/>
    <col min="11269" max="11269" width="10.5703125" style="241" customWidth="1"/>
    <col min="11270" max="11270" width="12.85546875" style="241" customWidth="1"/>
    <col min="11271" max="11520" width="9.140625" style="241"/>
    <col min="11521" max="11521" width="5.42578125" style="241" customWidth="1"/>
    <col min="11522" max="11522" width="48.28515625" style="241" customWidth="1"/>
    <col min="11523" max="11523" width="5.5703125" style="241" customWidth="1"/>
    <col min="11524" max="11524" width="7.5703125" style="241" customWidth="1"/>
    <col min="11525" max="11525" width="10.5703125" style="241" customWidth="1"/>
    <col min="11526" max="11526" width="12.85546875" style="241" customWidth="1"/>
    <col min="11527" max="11776" width="9.140625" style="241"/>
    <col min="11777" max="11777" width="5.42578125" style="241" customWidth="1"/>
    <col min="11778" max="11778" width="48.28515625" style="241" customWidth="1"/>
    <col min="11779" max="11779" width="5.5703125" style="241" customWidth="1"/>
    <col min="11780" max="11780" width="7.5703125" style="241" customWidth="1"/>
    <col min="11781" max="11781" width="10.5703125" style="241" customWidth="1"/>
    <col min="11782" max="11782" width="12.85546875" style="241" customWidth="1"/>
    <col min="11783" max="12032" width="9.140625" style="241"/>
    <col min="12033" max="12033" width="5.42578125" style="241" customWidth="1"/>
    <col min="12034" max="12034" width="48.28515625" style="241" customWidth="1"/>
    <col min="12035" max="12035" width="5.5703125" style="241" customWidth="1"/>
    <col min="12036" max="12036" width="7.5703125" style="241" customWidth="1"/>
    <col min="12037" max="12037" width="10.5703125" style="241" customWidth="1"/>
    <col min="12038" max="12038" width="12.85546875" style="241" customWidth="1"/>
    <col min="12039" max="12288" width="9.140625" style="241"/>
    <col min="12289" max="12289" width="5.42578125" style="241" customWidth="1"/>
    <col min="12290" max="12290" width="48.28515625" style="241" customWidth="1"/>
    <col min="12291" max="12291" width="5.5703125" style="241" customWidth="1"/>
    <col min="12292" max="12292" width="7.5703125" style="241" customWidth="1"/>
    <col min="12293" max="12293" width="10.5703125" style="241" customWidth="1"/>
    <col min="12294" max="12294" width="12.85546875" style="241" customWidth="1"/>
    <col min="12295" max="12544" width="9.140625" style="241"/>
    <col min="12545" max="12545" width="5.42578125" style="241" customWidth="1"/>
    <col min="12546" max="12546" width="48.28515625" style="241" customWidth="1"/>
    <col min="12547" max="12547" width="5.5703125" style="241" customWidth="1"/>
    <col min="12548" max="12548" width="7.5703125" style="241" customWidth="1"/>
    <col min="12549" max="12549" width="10.5703125" style="241" customWidth="1"/>
    <col min="12550" max="12550" width="12.85546875" style="241" customWidth="1"/>
    <col min="12551" max="12800" width="9.140625" style="241"/>
    <col min="12801" max="12801" width="5.42578125" style="241" customWidth="1"/>
    <col min="12802" max="12802" width="48.28515625" style="241" customWidth="1"/>
    <col min="12803" max="12803" width="5.5703125" style="241" customWidth="1"/>
    <col min="12804" max="12804" width="7.5703125" style="241" customWidth="1"/>
    <col min="12805" max="12805" width="10.5703125" style="241" customWidth="1"/>
    <col min="12806" max="12806" width="12.85546875" style="241" customWidth="1"/>
    <col min="12807" max="13056" width="9.140625" style="241"/>
    <col min="13057" max="13057" width="5.42578125" style="241" customWidth="1"/>
    <col min="13058" max="13058" width="48.28515625" style="241" customWidth="1"/>
    <col min="13059" max="13059" width="5.5703125" style="241" customWidth="1"/>
    <col min="13060" max="13060" width="7.5703125" style="241" customWidth="1"/>
    <col min="13061" max="13061" width="10.5703125" style="241" customWidth="1"/>
    <col min="13062" max="13062" width="12.85546875" style="241" customWidth="1"/>
    <col min="13063" max="13312" width="9.140625" style="241"/>
    <col min="13313" max="13313" width="5.42578125" style="241" customWidth="1"/>
    <col min="13314" max="13314" width="48.28515625" style="241" customWidth="1"/>
    <col min="13315" max="13315" width="5.5703125" style="241" customWidth="1"/>
    <col min="13316" max="13316" width="7.5703125" style="241" customWidth="1"/>
    <col min="13317" max="13317" width="10.5703125" style="241" customWidth="1"/>
    <col min="13318" max="13318" width="12.85546875" style="241" customWidth="1"/>
    <col min="13319" max="13568" width="9.140625" style="241"/>
    <col min="13569" max="13569" width="5.42578125" style="241" customWidth="1"/>
    <col min="13570" max="13570" width="48.28515625" style="241" customWidth="1"/>
    <col min="13571" max="13571" width="5.5703125" style="241" customWidth="1"/>
    <col min="13572" max="13572" width="7.5703125" style="241" customWidth="1"/>
    <col min="13573" max="13573" width="10.5703125" style="241" customWidth="1"/>
    <col min="13574" max="13574" width="12.85546875" style="241" customWidth="1"/>
    <col min="13575" max="13824" width="9.140625" style="241"/>
    <col min="13825" max="13825" width="5.42578125" style="241" customWidth="1"/>
    <col min="13826" max="13826" width="48.28515625" style="241" customWidth="1"/>
    <col min="13827" max="13827" width="5.5703125" style="241" customWidth="1"/>
    <col min="13828" max="13828" width="7.5703125" style="241" customWidth="1"/>
    <col min="13829" max="13829" width="10.5703125" style="241" customWidth="1"/>
    <col min="13830" max="13830" width="12.85546875" style="241" customWidth="1"/>
    <col min="13831" max="14080" width="9.140625" style="241"/>
    <col min="14081" max="14081" width="5.42578125" style="241" customWidth="1"/>
    <col min="14082" max="14082" width="48.28515625" style="241" customWidth="1"/>
    <col min="14083" max="14083" width="5.5703125" style="241" customWidth="1"/>
    <col min="14084" max="14084" width="7.5703125" style="241" customWidth="1"/>
    <col min="14085" max="14085" width="10.5703125" style="241" customWidth="1"/>
    <col min="14086" max="14086" width="12.85546875" style="241" customWidth="1"/>
    <col min="14087" max="14336" width="9.140625" style="241"/>
    <col min="14337" max="14337" width="5.42578125" style="241" customWidth="1"/>
    <col min="14338" max="14338" width="48.28515625" style="241" customWidth="1"/>
    <col min="14339" max="14339" width="5.5703125" style="241" customWidth="1"/>
    <col min="14340" max="14340" width="7.5703125" style="241" customWidth="1"/>
    <col min="14341" max="14341" width="10.5703125" style="241" customWidth="1"/>
    <col min="14342" max="14342" width="12.85546875" style="241" customWidth="1"/>
    <col min="14343" max="14592" width="9.140625" style="241"/>
    <col min="14593" max="14593" width="5.42578125" style="241" customWidth="1"/>
    <col min="14594" max="14594" width="48.28515625" style="241" customWidth="1"/>
    <col min="14595" max="14595" width="5.5703125" style="241" customWidth="1"/>
    <col min="14596" max="14596" width="7.5703125" style="241" customWidth="1"/>
    <col min="14597" max="14597" width="10.5703125" style="241" customWidth="1"/>
    <col min="14598" max="14598" width="12.85546875" style="241" customWidth="1"/>
    <col min="14599" max="14848" width="9.140625" style="241"/>
    <col min="14849" max="14849" width="5.42578125" style="241" customWidth="1"/>
    <col min="14850" max="14850" width="48.28515625" style="241" customWidth="1"/>
    <col min="14851" max="14851" width="5.5703125" style="241" customWidth="1"/>
    <col min="14852" max="14852" width="7.5703125" style="241" customWidth="1"/>
    <col min="14853" max="14853" width="10.5703125" style="241" customWidth="1"/>
    <col min="14854" max="14854" width="12.85546875" style="241" customWidth="1"/>
    <col min="14855" max="15104" width="9.140625" style="241"/>
    <col min="15105" max="15105" width="5.42578125" style="241" customWidth="1"/>
    <col min="15106" max="15106" width="48.28515625" style="241" customWidth="1"/>
    <col min="15107" max="15107" width="5.5703125" style="241" customWidth="1"/>
    <col min="15108" max="15108" width="7.5703125" style="241" customWidth="1"/>
    <col min="15109" max="15109" width="10.5703125" style="241" customWidth="1"/>
    <col min="15110" max="15110" width="12.85546875" style="241" customWidth="1"/>
    <col min="15111" max="15360" width="9.140625" style="241"/>
    <col min="15361" max="15361" width="5.42578125" style="241" customWidth="1"/>
    <col min="15362" max="15362" width="48.28515625" style="241" customWidth="1"/>
    <col min="15363" max="15363" width="5.5703125" style="241" customWidth="1"/>
    <col min="15364" max="15364" width="7.5703125" style="241" customWidth="1"/>
    <col min="15365" max="15365" width="10.5703125" style="241" customWidth="1"/>
    <col min="15366" max="15366" width="12.85546875" style="241" customWidth="1"/>
    <col min="15367" max="15616" width="9.140625" style="241"/>
    <col min="15617" max="15617" width="5.42578125" style="241" customWidth="1"/>
    <col min="15618" max="15618" width="48.28515625" style="241" customWidth="1"/>
    <col min="15619" max="15619" width="5.5703125" style="241" customWidth="1"/>
    <col min="15620" max="15620" width="7.5703125" style="241" customWidth="1"/>
    <col min="15621" max="15621" width="10.5703125" style="241" customWidth="1"/>
    <col min="15622" max="15622" width="12.85546875" style="241" customWidth="1"/>
    <col min="15623" max="15872" width="9.140625" style="241"/>
    <col min="15873" max="15873" width="5.42578125" style="241" customWidth="1"/>
    <col min="15874" max="15874" width="48.28515625" style="241" customWidth="1"/>
    <col min="15875" max="15875" width="5.5703125" style="241" customWidth="1"/>
    <col min="15876" max="15876" width="7.5703125" style="241" customWidth="1"/>
    <col min="15877" max="15877" width="10.5703125" style="241" customWidth="1"/>
    <col min="15878" max="15878" width="12.85546875" style="241" customWidth="1"/>
    <col min="15879" max="16128" width="9.140625" style="241"/>
    <col min="16129" max="16129" width="5.42578125" style="241" customWidth="1"/>
    <col min="16130" max="16130" width="48.28515625" style="241" customWidth="1"/>
    <col min="16131" max="16131" width="5.5703125" style="241" customWidth="1"/>
    <col min="16132" max="16132" width="7.5703125" style="241" customWidth="1"/>
    <col min="16133" max="16133" width="10.5703125" style="241" customWidth="1"/>
    <col min="16134" max="16134" width="12.85546875" style="241" customWidth="1"/>
    <col min="16135" max="16384" width="9.140625" style="241"/>
  </cols>
  <sheetData>
    <row r="1" spans="1:6">
      <c r="A1" s="44"/>
      <c r="B1" s="20"/>
      <c r="C1" s="86"/>
      <c r="D1" s="63"/>
      <c r="E1" s="86"/>
      <c r="F1" s="64"/>
    </row>
    <row r="2" spans="1:6">
      <c r="A2" s="586" t="s">
        <v>0</v>
      </c>
      <c r="B2" s="366" t="s">
        <v>1</v>
      </c>
      <c r="C2" s="417" t="s">
        <v>2</v>
      </c>
      <c r="D2" s="587" t="s">
        <v>3</v>
      </c>
      <c r="E2" s="417" t="s">
        <v>4</v>
      </c>
      <c r="F2" s="588" t="s">
        <v>5</v>
      </c>
    </row>
    <row r="3" spans="1:6">
      <c r="A3" s="189"/>
      <c r="B3" s="195"/>
      <c r="C3" s="141"/>
      <c r="D3" s="211"/>
      <c r="E3" s="141"/>
      <c r="F3" s="589"/>
    </row>
    <row r="4" spans="1:6">
      <c r="A4" s="189"/>
      <c r="B4" s="31" t="s">
        <v>846</v>
      </c>
      <c r="C4" s="144"/>
      <c r="D4" s="142"/>
      <c r="E4" s="141"/>
      <c r="F4" s="585"/>
    </row>
    <row r="5" spans="1:6">
      <c r="A5" s="189"/>
      <c r="B5" s="31"/>
      <c r="C5" s="144"/>
      <c r="D5" s="142"/>
      <c r="E5" s="141"/>
      <c r="F5" s="585"/>
    </row>
    <row r="6" spans="1:6">
      <c r="A6" s="189"/>
      <c r="B6" s="31" t="s">
        <v>845</v>
      </c>
      <c r="C6" s="144"/>
      <c r="D6" s="142"/>
      <c r="E6" s="141"/>
      <c r="F6" s="585"/>
    </row>
    <row r="7" spans="1:6">
      <c r="A7" s="189"/>
      <c r="B7" s="143"/>
      <c r="C7" s="144"/>
      <c r="D7" s="142"/>
      <c r="E7" s="141"/>
      <c r="F7" s="585"/>
    </row>
    <row r="8" spans="1:6">
      <c r="A8" s="189"/>
      <c r="B8" s="31" t="s">
        <v>300</v>
      </c>
      <c r="C8" s="144"/>
      <c r="D8" s="142"/>
      <c r="E8" s="141"/>
      <c r="F8" s="585"/>
    </row>
    <row r="9" spans="1:6">
      <c r="A9" s="217"/>
      <c r="B9" s="143"/>
      <c r="C9" s="144"/>
      <c r="D9" s="142"/>
      <c r="E9" s="141"/>
      <c r="F9" s="585"/>
    </row>
    <row r="10" spans="1:6" ht="25.5">
      <c r="A10" s="189"/>
      <c r="B10" s="31" t="s">
        <v>301</v>
      </c>
      <c r="C10" s="144"/>
      <c r="D10" s="142"/>
      <c r="E10" s="141"/>
      <c r="F10" s="585"/>
    </row>
    <row r="11" spans="1:6">
      <c r="A11" s="189"/>
      <c r="B11" s="590"/>
      <c r="C11" s="144"/>
      <c r="D11" s="142"/>
      <c r="E11" s="141"/>
      <c r="F11" s="585"/>
    </row>
    <row r="12" spans="1:6">
      <c r="A12" s="217"/>
      <c r="B12" s="217"/>
      <c r="C12" s="217"/>
      <c r="D12" s="217"/>
      <c r="E12" s="217"/>
      <c r="F12" s="217"/>
    </row>
    <row r="13" spans="1:6">
      <c r="A13" s="189" t="s">
        <v>6</v>
      </c>
      <c r="B13" s="143" t="s">
        <v>847</v>
      </c>
      <c r="C13" s="144">
        <v>28</v>
      </c>
      <c r="D13" s="142" t="s">
        <v>122</v>
      </c>
      <c r="E13" s="141"/>
      <c r="F13" s="585"/>
    </row>
    <row r="14" spans="1:6">
      <c r="A14" s="189"/>
      <c r="B14" s="143"/>
      <c r="C14" s="144"/>
      <c r="D14" s="142"/>
      <c r="E14" s="141"/>
      <c r="F14" s="585"/>
    </row>
    <row r="15" spans="1:6">
      <c r="A15" s="189" t="s">
        <v>9</v>
      </c>
      <c r="B15" s="143" t="s">
        <v>302</v>
      </c>
      <c r="C15" s="144">
        <v>96</v>
      </c>
      <c r="D15" s="142" t="s">
        <v>121</v>
      </c>
      <c r="E15" s="141"/>
      <c r="F15" s="481"/>
    </row>
    <row r="16" spans="1:6">
      <c r="A16" s="189"/>
      <c r="B16" s="143"/>
      <c r="C16" s="144"/>
      <c r="D16" s="142"/>
      <c r="E16" s="141"/>
      <c r="F16" s="481"/>
    </row>
    <row r="17" spans="1:6">
      <c r="A17" s="189" t="s">
        <v>10</v>
      </c>
      <c r="B17" s="143" t="s">
        <v>844</v>
      </c>
      <c r="C17" s="144">
        <f>120+470</f>
        <v>590</v>
      </c>
      <c r="D17" s="142" t="s">
        <v>121</v>
      </c>
      <c r="E17" s="141"/>
      <c r="F17" s="481"/>
    </row>
    <row r="18" spans="1:6">
      <c r="A18" s="189"/>
      <c r="B18" s="143"/>
      <c r="C18" s="144"/>
      <c r="D18" s="142"/>
      <c r="E18" s="141"/>
      <c r="F18" s="585"/>
    </row>
    <row r="19" spans="1:6" ht="25.5">
      <c r="A19" s="189"/>
      <c r="B19" s="31" t="s">
        <v>1049</v>
      </c>
      <c r="C19" s="144"/>
      <c r="D19" s="142"/>
      <c r="E19" s="141"/>
      <c r="F19" s="585"/>
    </row>
    <row r="20" spans="1:6">
      <c r="A20" s="189"/>
      <c r="B20" s="590"/>
      <c r="C20" s="144"/>
      <c r="D20" s="142"/>
      <c r="E20" s="141"/>
      <c r="F20" s="585"/>
    </row>
    <row r="21" spans="1:6">
      <c r="A21" s="189" t="s">
        <v>11</v>
      </c>
      <c r="B21" s="143" t="s">
        <v>1050</v>
      </c>
      <c r="C21" s="144">
        <f>100*(C13)+100*0.15*(C15+C17)</f>
        <v>13090</v>
      </c>
      <c r="D21" s="142" t="s">
        <v>128</v>
      </c>
      <c r="E21" s="141"/>
      <c r="F21" s="585"/>
    </row>
    <row r="22" spans="1:6">
      <c r="A22" s="189"/>
      <c r="B22" s="143"/>
      <c r="C22" s="144"/>
      <c r="D22" s="142"/>
      <c r="E22" s="141"/>
      <c r="F22" s="585"/>
    </row>
    <row r="23" spans="1:6">
      <c r="A23" s="189"/>
      <c r="B23" s="31" t="s">
        <v>34</v>
      </c>
      <c r="C23" s="144"/>
      <c r="D23" s="142"/>
      <c r="E23" s="141"/>
      <c r="F23" s="585"/>
    </row>
    <row r="24" spans="1:6">
      <c r="A24" s="189"/>
      <c r="B24" s="143"/>
      <c r="C24" s="144"/>
      <c r="D24" s="142"/>
      <c r="E24" s="141"/>
      <c r="F24" s="585"/>
    </row>
    <row r="25" spans="1:6">
      <c r="A25" s="189" t="s">
        <v>12</v>
      </c>
      <c r="B25" s="143" t="s">
        <v>56</v>
      </c>
      <c r="C25" s="144">
        <f>C15</f>
        <v>96</v>
      </c>
      <c r="D25" s="142" t="s">
        <v>121</v>
      </c>
      <c r="E25" s="141"/>
      <c r="F25" s="585"/>
    </row>
    <row r="26" spans="1:6">
      <c r="A26" s="189"/>
      <c r="B26" s="143"/>
      <c r="C26" s="144"/>
      <c r="D26" s="142"/>
      <c r="E26" s="141"/>
      <c r="F26" s="585"/>
    </row>
    <row r="27" spans="1:6">
      <c r="A27" s="189" t="s">
        <v>13</v>
      </c>
      <c r="B27" s="143" t="s">
        <v>848</v>
      </c>
      <c r="C27" s="144">
        <v>650</v>
      </c>
      <c r="D27" s="142" t="s">
        <v>121</v>
      </c>
      <c r="E27" s="141"/>
      <c r="F27" s="585"/>
    </row>
    <row r="28" spans="1:6">
      <c r="A28" s="189"/>
      <c r="B28" s="143"/>
      <c r="C28" s="144"/>
      <c r="D28" s="142"/>
      <c r="E28" s="141"/>
      <c r="F28" s="585"/>
    </row>
    <row r="29" spans="1:6">
      <c r="A29" s="189" t="s">
        <v>14</v>
      </c>
      <c r="B29" s="143" t="s">
        <v>849</v>
      </c>
      <c r="C29" s="144">
        <v>750</v>
      </c>
      <c r="D29" s="142" t="s">
        <v>134</v>
      </c>
      <c r="E29" s="141"/>
      <c r="F29" s="585"/>
    </row>
    <row r="30" spans="1:6">
      <c r="A30" s="189"/>
      <c r="B30" s="143"/>
      <c r="C30" s="142"/>
      <c r="D30" s="142"/>
      <c r="E30" s="141"/>
      <c r="F30" s="585"/>
    </row>
    <row r="31" spans="1:6" ht="25.5">
      <c r="A31" s="189" t="s">
        <v>15</v>
      </c>
      <c r="B31" s="143" t="s">
        <v>303</v>
      </c>
      <c r="C31" s="144">
        <v>450</v>
      </c>
      <c r="D31" s="142" t="s">
        <v>134</v>
      </c>
      <c r="E31" s="141"/>
      <c r="F31" s="585"/>
    </row>
    <row r="32" spans="1:6">
      <c r="A32" s="189"/>
      <c r="B32" s="143"/>
      <c r="C32" s="144"/>
      <c r="D32" s="142"/>
      <c r="E32" s="141"/>
      <c r="F32" s="585"/>
    </row>
    <row r="33" spans="1:6">
      <c r="A33" s="189"/>
      <c r="B33" s="590" t="s">
        <v>50</v>
      </c>
      <c r="C33" s="142"/>
      <c r="D33" s="142"/>
      <c r="E33" s="141"/>
      <c r="F33" s="585"/>
    </row>
    <row r="34" spans="1:6">
      <c r="A34" s="189"/>
      <c r="B34" s="143"/>
      <c r="C34" s="142"/>
      <c r="D34" s="142"/>
      <c r="E34" s="141"/>
      <c r="F34" s="585"/>
    </row>
    <row r="35" spans="1:6">
      <c r="A35" s="189"/>
      <c r="B35" s="590" t="s">
        <v>57</v>
      </c>
      <c r="C35" s="142"/>
      <c r="D35" s="142"/>
      <c r="E35" s="141"/>
      <c r="F35" s="585"/>
    </row>
    <row r="36" spans="1:6">
      <c r="A36" s="189"/>
      <c r="B36" s="143"/>
      <c r="C36" s="142"/>
      <c r="D36" s="142"/>
      <c r="E36" s="141"/>
      <c r="F36" s="585"/>
    </row>
    <row r="37" spans="1:6" ht="25.5">
      <c r="A37" s="189" t="s">
        <v>17</v>
      </c>
      <c r="B37" s="143" t="s">
        <v>850</v>
      </c>
      <c r="C37" s="144">
        <v>550</v>
      </c>
      <c r="D37" s="142" t="str">
        <f>D15</f>
        <v>Sm</v>
      </c>
      <c r="E37" s="141"/>
      <c r="F37" s="585"/>
    </row>
    <row r="38" spans="1:6">
      <c r="A38" s="189"/>
      <c r="B38" s="143"/>
      <c r="C38" s="142"/>
      <c r="D38" s="142"/>
      <c r="E38" s="141"/>
      <c r="F38" s="585"/>
    </row>
    <row r="39" spans="1:6">
      <c r="A39" s="189" t="s">
        <v>18</v>
      </c>
      <c r="B39" s="143" t="s">
        <v>304</v>
      </c>
      <c r="C39" s="142">
        <v>304</v>
      </c>
      <c r="D39" s="142" t="s">
        <v>121</v>
      </c>
      <c r="E39" s="141"/>
      <c r="F39" s="585"/>
    </row>
    <row r="40" spans="1:6">
      <c r="A40" s="189"/>
      <c r="B40" s="143"/>
      <c r="C40" s="142"/>
      <c r="D40" s="142"/>
      <c r="E40" s="141"/>
      <c r="F40" s="585"/>
    </row>
    <row r="41" spans="1:6">
      <c r="A41" s="189" t="s">
        <v>19</v>
      </c>
      <c r="B41" s="143" t="s">
        <v>305</v>
      </c>
      <c r="C41" s="142">
        <f>C29</f>
        <v>750</v>
      </c>
      <c r="D41" s="142" t="s">
        <v>134</v>
      </c>
      <c r="E41" s="141"/>
      <c r="F41" s="585"/>
    </row>
    <row r="42" spans="1:6">
      <c r="A42" s="189"/>
      <c r="B42" s="143"/>
      <c r="C42" s="142"/>
      <c r="D42" s="142"/>
      <c r="E42" s="141"/>
      <c r="F42" s="585"/>
    </row>
    <row r="43" spans="1:6">
      <c r="A43" s="189"/>
      <c r="B43" s="143"/>
      <c r="C43" s="142"/>
      <c r="D43" s="142"/>
      <c r="E43" s="141"/>
      <c r="F43" s="585"/>
    </row>
    <row r="44" spans="1:6">
      <c r="A44" s="189"/>
      <c r="B44" s="143"/>
      <c r="C44" s="142"/>
      <c r="D44" s="142"/>
      <c r="E44" s="141"/>
      <c r="F44" s="585"/>
    </row>
    <row r="45" spans="1:6">
      <c r="A45" s="189"/>
      <c r="B45" s="143"/>
      <c r="C45" s="142"/>
      <c r="D45" s="142"/>
      <c r="E45" s="141"/>
      <c r="F45" s="585"/>
    </row>
    <row r="46" spans="1:6">
      <c r="A46" s="189"/>
      <c r="B46" s="143"/>
      <c r="C46" s="142"/>
      <c r="D46" s="142"/>
      <c r="E46" s="141"/>
      <c r="F46" s="585"/>
    </row>
    <row r="47" spans="1:6">
      <c r="A47" s="189"/>
      <c r="B47" s="98"/>
      <c r="C47" s="142"/>
      <c r="D47" s="142"/>
      <c r="E47" s="141"/>
      <c r="F47" s="585"/>
    </row>
    <row r="48" spans="1:6">
      <c r="A48" s="189"/>
      <c r="B48" s="98"/>
      <c r="C48" s="142"/>
      <c r="D48" s="142"/>
      <c r="E48" s="141"/>
      <c r="F48" s="585"/>
    </row>
    <row r="49" spans="1:6" s="574" customFormat="1" ht="13.5" thickBot="1">
      <c r="A49" s="176"/>
      <c r="B49" s="1036" t="s">
        <v>126</v>
      </c>
      <c r="C49" s="1036"/>
      <c r="D49" s="1036"/>
      <c r="E49" s="691"/>
      <c r="F49" s="716"/>
    </row>
    <row r="50" spans="1:6" ht="13.5" thickTop="1">
      <c r="A50" s="224"/>
      <c r="B50" s="1037"/>
      <c r="C50" s="1037"/>
      <c r="D50" s="1037"/>
      <c r="E50" s="591"/>
      <c r="F50" s="592"/>
    </row>
    <row r="51" spans="1:6">
      <c r="A51" s="146"/>
      <c r="B51" s="147"/>
      <c r="C51" s="148"/>
      <c r="D51" s="149"/>
      <c r="E51" s="150"/>
      <c r="F51" s="593"/>
    </row>
    <row r="52" spans="1:6">
      <c r="A52" s="146"/>
      <c r="B52" s="147"/>
      <c r="C52" s="149"/>
      <c r="D52" s="149"/>
      <c r="E52" s="150"/>
      <c r="F52" s="593"/>
    </row>
    <row r="53" spans="1:6">
      <c r="A53" s="569"/>
      <c r="B53" s="488"/>
      <c r="C53" s="392"/>
      <c r="D53" s="646"/>
      <c r="E53" s="392"/>
      <c r="F53" s="393"/>
    </row>
    <row r="54" spans="1:6">
      <c r="A54" s="45" t="s">
        <v>0</v>
      </c>
      <c r="B54" s="25" t="s">
        <v>1</v>
      </c>
      <c r="C54" s="87" t="s">
        <v>2</v>
      </c>
      <c r="D54" s="647" t="s">
        <v>3</v>
      </c>
      <c r="E54" s="87" t="s">
        <v>4</v>
      </c>
      <c r="F54" s="65" t="s">
        <v>5</v>
      </c>
    </row>
    <row r="55" spans="1:6">
      <c r="A55" s="189"/>
      <c r="B55" s="143"/>
      <c r="C55" s="142"/>
      <c r="D55" s="142"/>
      <c r="E55" s="141"/>
      <c r="F55" s="585"/>
    </row>
    <row r="56" spans="1:6">
      <c r="A56" s="189"/>
      <c r="B56" s="31" t="s">
        <v>46</v>
      </c>
      <c r="C56" s="142"/>
      <c r="D56" s="142"/>
      <c r="E56" s="141"/>
      <c r="F56" s="585"/>
    </row>
    <row r="57" spans="1:6">
      <c r="A57" s="189"/>
      <c r="B57" s="447"/>
      <c r="C57" s="141"/>
      <c r="D57" s="141"/>
      <c r="E57" s="141"/>
      <c r="F57" s="585"/>
    </row>
    <row r="58" spans="1:6" ht="25.5">
      <c r="A58" s="189"/>
      <c r="B58" s="145" t="s">
        <v>61</v>
      </c>
      <c r="C58" s="144"/>
      <c r="D58" s="142"/>
      <c r="E58" s="141"/>
      <c r="F58" s="585"/>
    </row>
    <row r="59" spans="1:6">
      <c r="A59" s="189"/>
      <c r="B59" s="143"/>
      <c r="C59" s="142"/>
      <c r="D59" s="142"/>
      <c r="E59" s="141"/>
      <c r="F59" s="585"/>
    </row>
    <row r="60" spans="1:6">
      <c r="A60" s="189" t="s">
        <v>6</v>
      </c>
      <c r="B60" s="143" t="s">
        <v>56</v>
      </c>
      <c r="C60" s="144">
        <f>C25</f>
        <v>96</v>
      </c>
      <c r="D60" s="142" t="s">
        <v>121</v>
      </c>
      <c r="E60" s="141"/>
      <c r="F60" s="585"/>
    </row>
    <row r="61" spans="1:6">
      <c r="A61" s="189"/>
      <c r="B61" s="143"/>
      <c r="C61" s="144"/>
      <c r="D61" s="142"/>
      <c r="E61" s="141"/>
      <c r="F61" s="585"/>
    </row>
    <row r="62" spans="1:6">
      <c r="A62" s="189" t="s">
        <v>9</v>
      </c>
      <c r="B62" s="143" t="s">
        <v>306</v>
      </c>
      <c r="C62" s="144">
        <f>C27</f>
        <v>650</v>
      </c>
      <c r="D62" s="142" t="s">
        <v>121</v>
      </c>
      <c r="E62" s="141"/>
      <c r="F62" s="585"/>
    </row>
    <row r="63" spans="1:6">
      <c r="A63" s="189"/>
      <c r="B63" s="143"/>
      <c r="C63" s="142"/>
      <c r="D63" s="142"/>
      <c r="E63" s="141"/>
      <c r="F63" s="585"/>
    </row>
    <row r="64" spans="1:6">
      <c r="A64" s="189" t="s">
        <v>10</v>
      </c>
      <c r="B64" s="143" t="s">
        <v>307</v>
      </c>
      <c r="C64" s="144">
        <f>C29+C31</f>
        <v>1200</v>
      </c>
      <c r="D64" s="142" t="s">
        <v>134</v>
      </c>
      <c r="E64" s="141"/>
      <c r="F64" s="585"/>
    </row>
    <row r="65" spans="1:6">
      <c r="A65" s="189"/>
      <c r="B65" s="590"/>
      <c r="C65" s="144"/>
      <c r="D65" s="142"/>
      <c r="E65" s="141"/>
      <c r="F65" s="585"/>
    </row>
    <row r="66" spans="1:6" ht="76.5">
      <c r="A66" s="189"/>
      <c r="B66" s="31" t="s">
        <v>396</v>
      </c>
      <c r="C66" s="142"/>
      <c r="D66" s="142"/>
      <c r="E66" s="141"/>
      <c r="F66" s="585"/>
    </row>
    <row r="67" spans="1:6">
      <c r="A67" s="189"/>
      <c r="B67" s="590"/>
      <c r="C67" s="142"/>
      <c r="D67" s="142"/>
      <c r="E67" s="141"/>
      <c r="F67" s="585"/>
    </row>
    <row r="68" spans="1:6">
      <c r="A68" s="189" t="s">
        <v>11</v>
      </c>
      <c r="B68" s="11" t="s">
        <v>851</v>
      </c>
      <c r="C68" s="237" t="s">
        <v>852</v>
      </c>
      <c r="D68" s="238" t="s">
        <v>121</v>
      </c>
      <c r="E68" s="483"/>
      <c r="F68" s="520"/>
    </row>
    <row r="69" spans="1:6">
      <c r="A69" s="189"/>
      <c r="B69" s="590"/>
      <c r="C69" s="142"/>
      <c r="D69" s="142"/>
      <c r="E69" s="141"/>
      <c r="F69" s="585"/>
    </row>
    <row r="70" spans="1:6">
      <c r="A70" s="189" t="s">
        <v>12</v>
      </c>
      <c r="B70" s="11" t="s">
        <v>389</v>
      </c>
      <c r="C70" s="237" t="s">
        <v>853</v>
      </c>
      <c r="D70" s="238" t="s">
        <v>134</v>
      </c>
      <c r="E70" s="483"/>
      <c r="F70" s="520"/>
    </row>
    <row r="71" spans="1:6">
      <c r="A71" s="189"/>
      <c r="B71" s="590"/>
      <c r="C71" s="142"/>
      <c r="D71" s="142"/>
      <c r="E71" s="141"/>
      <c r="F71" s="585"/>
    </row>
    <row r="72" spans="1:6">
      <c r="A72" s="189"/>
      <c r="B72" s="212" t="s">
        <v>310</v>
      </c>
      <c r="C72" s="142"/>
      <c r="D72" s="142"/>
      <c r="E72" s="594"/>
      <c r="F72" s="585"/>
    </row>
    <row r="73" spans="1:6">
      <c r="A73" s="189"/>
      <c r="B73" s="143"/>
      <c r="C73" s="142"/>
      <c r="D73" s="142"/>
      <c r="E73" s="594"/>
      <c r="F73" s="585"/>
    </row>
    <row r="74" spans="1:6" ht="51">
      <c r="A74" s="189"/>
      <c r="B74" s="31" t="s">
        <v>311</v>
      </c>
      <c r="C74" s="142"/>
      <c r="D74" s="142"/>
      <c r="E74" s="594"/>
      <c r="F74" s="585"/>
    </row>
    <row r="75" spans="1:6">
      <c r="A75" s="189"/>
      <c r="B75" s="143"/>
      <c r="C75" s="142"/>
      <c r="D75" s="142"/>
      <c r="E75" s="594"/>
      <c r="F75" s="585"/>
    </row>
    <row r="76" spans="1:6" ht="76.5">
      <c r="A76" s="189" t="s">
        <v>13</v>
      </c>
      <c r="B76" s="143" t="s">
        <v>856</v>
      </c>
      <c r="C76" s="144">
        <v>552</v>
      </c>
      <c r="D76" s="142" t="s">
        <v>134</v>
      </c>
      <c r="E76" s="594"/>
      <c r="F76" s="585"/>
    </row>
    <row r="77" spans="1:6">
      <c r="A77" s="189"/>
      <c r="B77" s="143"/>
      <c r="C77" s="144"/>
      <c r="D77" s="142"/>
      <c r="E77" s="594"/>
      <c r="F77" s="585"/>
    </row>
    <row r="78" spans="1:6">
      <c r="A78" s="189" t="s">
        <v>14</v>
      </c>
      <c r="B78" s="143" t="s">
        <v>312</v>
      </c>
      <c r="C78" s="144">
        <v>130</v>
      </c>
      <c r="D78" s="142" t="s">
        <v>134</v>
      </c>
      <c r="E78" s="594"/>
      <c r="F78" s="585"/>
    </row>
    <row r="79" spans="1:6">
      <c r="A79" s="189"/>
      <c r="B79" s="143"/>
      <c r="C79" s="144"/>
      <c r="D79" s="142"/>
      <c r="E79" s="594"/>
      <c r="F79" s="585"/>
    </row>
    <row r="80" spans="1:6">
      <c r="A80" s="189" t="s">
        <v>15</v>
      </c>
      <c r="B80" s="143" t="s">
        <v>854</v>
      </c>
      <c r="C80" s="144">
        <v>230</v>
      </c>
      <c r="D80" s="142" t="s">
        <v>134</v>
      </c>
      <c r="E80" s="594"/>
      <c r="F80" s="585"/>
    </row>
    <row r="81" spans="1:6">
      <c r="A81" s="189"/>
      <c r="B81" s="143"/>
      <c r="C81" s="144"/>
      <c r="D81" s="142"/>
      <c r="E81" s="594"/>
      <c r="F81" s="585"/>
    </row>
    <row r="82" spans="1:6">
      <c r="A82" s="189"/>
      <c r="B82" s="143"/>
      <c r="C82" s="144"/>
      <c r="D82" s="142"/>
      <c r="E82" s="594"/>
      <c r="F82" s="585"/>
    </row>
    <row r="83" spans="1:6">
      <c r="A83" s="189"/>
      <c r="B83" s="143"/>
      <c r="C83" s="144"/>
      <c r="D83" s="142"/>
      <c r="E83" s="594"/>
      <c r="F83" s="585"/>
    </row>
    <row r="84" spans="1:6">
      <c r="A84" s="189"/>
      <c r="B84" s="143"/>
      <c r="C84" s="144"/>
      <c r="D84" s="142"/>
      <c r="E84" s="594"/>
      <c r="F84" s="585"/>
    </row>
    <row r="85" spans="1:6">
      <c r="A85" s="189"/>
      <c r="B85" s="143"/>
      <c r="C85" s="144"/>
      <c r="D85" s="142"/>
      <c r="E85" s="594"/>
      <c r="F85" s="585"/>
    </row>
    <row r="86" spans="1:6">
      <c r="A86" s="189"/>
      <c r="B86" s="143"/>
      <c r="C86" s="144"/>
      <c r="D86" s="142"/>
      <c r="E86" s="594"/>
      <c r="F86" s="585"/>
    </row>
    <row r="87" spans="1:6">
      <c r="A87" s="189"/>
      <c r="B87" s="98"/>
      <c r="C87" s="144"/>
      <c r="D87" s="142"/>
      <c r="E87" s="594"/>
      <c r="F87" s="585"/>
    </row>
    <row r="88" spans="1:6">
      <c r="A88" s="189"/>
      <c r="B88" s="98"/>
      <c r="C88" s="144"/>
      <c r="D88" s="142"/>
      <c r="E88" s="594"/>
      <c r="F88" s="585"/>
    </row>
    <row r="89" spans="1:6">
      <c r="A89" s="189"/>
      <c r="B89" s="98"/>
      <c r="C89" s="144"/>
      <c r="D89" s="142"/>
      <c r="E89" s="594"/>
      <c r="F89" s="585"/>
    </row>
    <row r="90" spans="1:6" s="574" customFormat="1" ht="13.5" thickBot="1">
      <c r="A90" s="176"/>
      <c r="B90" s="1038" t="s">
        <v>126</v>
      </c>
      <c r="C90" s="1039"/>
      <c r="D90" s="1040"/>
      <c r="E90" s="717"/>
      <c r="F90" s="716"/>
    </row>
    <row r="91" spans="1:6" ht="13.5" thickTop="1">
      <c r="A91" s="224"/>
      <c r="B91" s="1041"/>
      <c r="C91" s="1042"/>
      <c r="D91" s="1043"/>
      <c r="E91" s="595"/>
      <c r="F91" s="592"/>
    </row>
    <row r="92" spans="1:6">
      <c r="A92" s="146"/>
      <c r="B92" s="147"/>
      <c r="C92" s="148"/>
      <c r="D92" s="149"/>
      <c r="E92" s="596"/>
      <c r="F92" s="593"/>
    </row>
    <row r="93" spans="1:6">
      <c r="A93" s="146"/>
      <c r="B93" s="147"/>
      <c r="C93" s="148"/>
      <c r="D93" s="149"/>
      <c r="E93" s="596"/>
      <c r="F93" s="593"/>
    </row>
    <row r="94" spans="1:6">
      <c r="A94" s="569"/>
      <c r="B94" s="488"/>
      <c r="C94" s="392"/>
      <c r="D94" s="646"/>
      <c r="E94" s="392"/>
      <c r="F94" s="393"/>
    </row>
    <row r="95" spans="1:6">
      <c r="A95" s="45" t="s">
        <v>0</v>
      </c>
      <c r="B95" s="25" t="s">
        <v>1</v>
      </c>
      <c r="C95" s="87" t="s">
        <v>2</v>
      </c>
      <c r="D95" s="647" t="s">
        <v>3</v>
      </c>
      <c r="E95" s="87" t="s">
        <v>4</v>
      </c>
      <c r="F95" s="65" t="s">
        <v>5</v>
      </c>
    </row>
    <row r="96" spans="1:6">
      <c r="A96" s="422"/>
      <c r="B96" s="9"/>
      <c r="C96" s="81"/>
      <c r="D96" s="424"/>
      <c r="E96" s="81"/>
      <c r="F96" s="425"/>
    </row>
    <row r="97" spans="1:6">
      <c r="A97" s="422"/>
      <c r="B97" s="266" t="s">
        <v>309</v>
      </c>
      <c r="C97" s="81"/>
      <c r="D97" s="424"/>
      <c r="E97" s="81"/>
      <c r="F97" s="425"/>
    </row>
    <row r="98" spans="1:6">
      <c r="A98" s="189"/>
      <c r="B98" s="151"/>
      <c r="C98" s="142"/>
      <c r="D98" s="142"/>
      <c r="E98" s="594"/>
      <c r="F98" s="585"/>
    </row>
    <row r="99" spans="1:6" ht="38.25">
      <c r="A99" s="189"/>
      <c r="B99" s="31" t="s">
        <v>313</v>
      </c>
      <c r="C99" s="144"/>
      <c r="D99" s="142"/>
      <c r="E99" s="594"/>
      <c r="F99" s="585"/>
    </row>
    <row r="100" spans="1:6">
      <c r="A100" s="189"/>
      <c r="B100" s="590"/>
      <c r="C100" s="142"/>
      <c r="D100" s="142"/>
      <c r="E100" s="594"/>
      <c r="F100" s="585"/>
    </row>
    <row r="101" spans="1:6">
      <c r="A101" s="189" t="s">
        <v>6</v>
      </c>
      <c r="B101" s="143" t="s">
        <v>314</v>
      </c>
      <c r="C101" s="142">
        <f>C60+C62</f>
        <v>746</v>
      </c>
      <c r="D101" s="142" t="s">
        <v>121</v>
      </c>
      <c r="E101" s="594"/>
      <c r="F101" s="585"/>
    </row>
    <row r="102" spans="1:6">
      <c r="A102" s="189"/>
      <c r="B102" s="143"/>
      <c r="C102" s="142"/>
      <c r="D102" s="142"/>
      <c r="E102" s="594"/>
      <c r="F102" s="585"/>
    </row>
    <row r="103" spans="1:6">
      <c r="A103" s="189" t="s">
        <v>9</v>
      </c>
      <c r="B103" s="143" t="s">
        <v>855</v>
      </c>
      <c r="C103" s="142">
        <f>C64</f>
        <v>1200</v>
      </c>
      <c r="D103" s="142" t="s">
        <v>121</v>
      </c>
      <c r="E103" s="594"/>
      <c r="F103" s="585"/>
    </row>
    <row r="104" spans="1:6">
      <c r="A104" s="189"/>
      <c r="B104" s="143"/>
      <c r="C104" s="142"/>
      <c r="D104" s="142"/>
      <c r="E104" s="594"/>
      <c r="F104" s="585"/>
    </row>
    <row r="105" spans="1:6" ht="51">
      <c r="A105" s="189"/>
      <c r="B105" s="31" t="s">
        <v>315</v>
      </c>
      <c r="C105" s="144"/>
      <c r="D105" s="142"/>
      <c r="E105" s="594"/>
      <c r="F105" s="585"/>
    </row>
    <row r="106" spans="1:6">
      <c r="A106" s="189"/>
      <c r="B106" s="143"/>
      <c r="C106" s="144"/>
      <c r="D106" s="142"/>
      <c r="E106" s="594"/>
      <c r="F106" s="585"/>
    </row>
    <row r="107" spans="1:6">
      <c r="A107" s="189" t="s">
        <v>10</v>
      </c>
      <c r="B107" s="143" t="s">
        <v>316</v>
      </c>
      <c r="C107" s="144">
        <f>1.2*(C76+C78+C80)</f>
        <v>1094.3999999999999</v>
      </c>
      <c r="D107" s="142" t="s">
        <v>121</v>
      </c>
      <c r="E107" s="594"/>
      <c r="F107" s="585"/>
    </row>
    <row r="108" spans="1:6">
      <c r="A108" s="189"/>
      <c r="B108" s="41"/>
      <c r="C108" s="141"/>
      <c r="D108" s="141"/>
      <c r="E108" s="141"/>
      <c r="F108" s="585"/>
    </row>
    <row r="109" spans="1:6">
      <c r="A109" s="189"/>
      <c r="B109" s="41"/>
      <c r="C109" s="141"/>
      <c r="D109" s="141"/>
      <c r="E109" s="141"/>
      <c r="F109" s="585"/>
    </row>
    <row r="110" spans="1:6">
      <c r="A110" s="189"/>
      <c r="B110" s="41"/>
      <c r="C110" s="141"/>
      <c r="D110" s="141"/>
      <c r="E110" s="141"/>
      <c r="F110" s="585"/>
    </row>
    <row r="111" spans="1:6">
      <c r="A111" s="189"/>
      <c r="B111" s="41"/>
      <c r="C111" s="141"/>
      <c r="D111" s="141"/>
      <c r="E111" s="141"/>
      <c r="F111" s="585"/>
    </row>
    <row r="112" spans="1:6">
      <c r="A112" s="189"/>
      <c r="B112" s="41"/>
      <c r="C112" s="141"/>
      <c r="D112" s="141"/>
      <c r="E112" s="141"/>
      <c r="F112" s="585"/>
    </row>
    <row r="113" spans="1:6">
      <c r="A113" s="189"/>
      <c r="B113" s="41"/>
      <c r="C113" s="141"/>
      <c r="D113" s="141"/>
      <c r="E113" s="141"/>
      <c r="F113" s="585"/>
    </row>
    <row r="114" spans="1:6">
      <c r="A114" s="189"/>
      <c r="B114" s="41"/>
      <c r="C114" s="141"/>
      <c r="D114" s="141"/>
      <c r="E114" s="141"/>
      <c r="F114" s="585"/>
    </row>
    <row r="115" spans="1:6">
      <c r="A115" s="189"/>
      <c r="B115" s="41"/>
      <c r="C115" s="141"/>
      <c r="D115" s="141"/>
      <c r="E115" s="141"/>
      <c r="F115" s="585"/>
    </row>
    <row r="116" spans="1:6">
      <c r="A116" s="189"/>
      <c r="B116" s="41"/>
      <c r="C116" s="141"/>
      <c r="D116" s="141"/>
      <c r="E116" s="141"/>
      <c r="F116" s="585"/>
    </row>
    <row r="117" spans="1:6">
      <c r="A117" s="189"/>
      <c r="B117" s="41"/>
      <c r="C117" s="141"/>
      <c r="D117" s="141"/>
      <c r="E117" s="141"/>
      <c r="F117" s="585"/>
    </row>
    <row r="118" spans="1:6">
      <c r="A118" s="189"/>
      <c r="B118" s="41"/>
      <c r="C118" s="141"/>
      <c r="D118" s="141"/>
      <c r="E118" s="141"/>
      <c r="F118" s="585"/>
    </row>
    <row r="119" spans="1:6">
      <c r="A119" s="189"/>
      <c r="B119" s="41"/>
      <c r="C119" s="141"/>
      <c r="D119" s="141"/>
      <c r="E119" s="141"/>
      <c r="F119" s="585"/>
    </row>
    <row r="120" spans="1:6">
      <c r="A120" s="189"/>
      <c r="B120" s="41"/>
      <c r="C120" s="141"/>
      <c r="D120" s="141"/>
      <c r="E120" s="141"/>
      <c r="F120" s="585"/>
    </row>
    <row r="121" spans="1:6">
      <c r="A121" s="189"/>
      <c r="B121" s="41"/>
      <c r="C121" s="141"/>
      <c r="D121" s="141"/>
      <c r="E121" s="141"/>
      <c r="F121" s="585"/>
    </row>
    <row r="122" spans="1:6">
      <c r="A122" s="189"/>
      <c r="B122" s="41"/>
      <c r="C122" s="141"/>
      <c r="D122" s="141"/>
      <c r="E122" s="141"/>
      <c r="F122" s="585"/>
    </row>
    <row r="123" spans="1:6">
      <c r="A123" s="189"/>
      <c r="B123" s="41"/>
      <c r="C123" s="141"/>
      <c r="D123" s="141"/>
      <c r="E123" s="141"/>
      <c r="F123" s="585"/>
    </row>
    <row r="124" spans="1:6">
      <c r="A124" s="189"/>
      <c r="B124" s="41"/>
      <c r="C124" s="141"/>
      <c r="D124" s="141"/>
      <c r="E124" s="141"/>
      <c r="F124" s="585"/>
    </row>
    <row r="125" spans="1:6">
      <c r="A125" s="189"/>
      <c r="B125" s="41"/>
      <c r="C125" s="141"/>
      <c r="D125" s="141"/>
      <c r="E125" s="141"/>
      <c r="F125" s="585"/>
    </row>
    <row r="126" spans="1:6">
      <c r="A126" s="189"/>
      <c r="B126" s="41"/>
      <c r="C126" s="141"/>
      <c r="D126" s="141"/>
      <c r="E126" s="141"/>
      <c r="F126" s="585"/>
    </row>
    <row r="127" spans="1:6">
      <c r="A127" s="189"/>
      <c r="B127" s="41"/>
      <c r="C127" s="141"/>
      <c r="D127" s="141"/>
      <c r="E127" s="141"/>
      <c r="F127" s="585"/>
    </row>
    <row r="128" spans="1:6">
      <c r="A128" s="189"/>
      <c r="B128" s="41"/>
      <c r="C128" s="141"/>
      <c r="D128" s="141"/>
      <c r="E128" s="141"/>
      <c r="F128" s="585"/>
    </row>
    <row r="129" spans="1:6">
      <c r="A129" s="189"/>
      <c r="B129" s="41"/>
      <c r="C129" s="141"/>
      <c r="D129" s="141"/>
      <c r="E129" s="141"/>
      <c r="F129" s="585"/>
    </row>
    <row r="130" spans="1:6">
      <c r="A130" s="189"/>
      <c r="B130" s="41"/>
      <c r="C130" s="141"/>
      <c r="D130" s="141"/>
      <c r="E130" s="141"/>
      <c r="F130" s="585"/>
    </row>
    <row r="131" spans="1:6">
      <c r="A131" s="189"/>
      <c r="B131" s="41"/>
      <c r="C131" s="141"/>
      <c r="D131" s="141"/>
      <c r="E131" s="141"/>
      <c r="F131" s="585"/>
    </row>
    <row r="132" spans="1:6">
      <c r="A132" s="189"/>
      <c r="B132" s="41"/>
      <c r="C132" s="141"/>
      <c r="D132" s="141"/>
      <c r="E132" s="141"/>
      <c r="F132" s="585"/>
    </row>
    <row r="133" spans="1:6">
      <c r="A133" s="189"/>
      <c r="B133" s="41"/>
      <c r="C133" s="141"/>
      <c r="D133" s="141"/>
      <c r="E133" s="141"/>
      <c r="F133" s="585"/>
    </row>
    <row r="134" spans="1:6">
      <c r="A134" s="189"/>
      <c r="B134" s="41"/>
      <c r="C134" s="141"/>
      <c r="D134" s="141"/>
      <c r="E134" s="141"/>
      <c r="F134" s="585"/>
    </row>
    <row r="135" spans="1:6">
      <c r="A135" s="189"/>
      <c r="B135" s="41"/>
      <c r="C135" s="141"/>
      <c r="D135" s="141"/>
      <c r="E135" s="141"/>
      <c r="F135" s="585"/>
    </row>
    <row r="136" spans="1:6">
      <c r="A136" s="189"/>
      <c r="B136" s="41"/>
      <c r="C136" s="141"/>
      <c r="D136" s="141"/>
      <c r="E136" s="141"/>
      <c r="F136" s="585"/>
    </row>
    <row r="137" spans="1:6">
      <c r="A137" s="189"/>
      <c r="B137" s="98"/>
      <c r="C137" s="141"/>
      <c r="D137" s="141"/>
      <c r="E137" s="141"/>
      <c r="F137" s="585"/>
    </row>
    <row r="138" spans="1:6">
      <c r="A138" s="189"/>
      <c r="B138" s="98"/>
      <c r="C138" s="141"/>
      <c r="D138" s="141"/>
      <c r="E138" s="141"/>
      <c r="F138" s="585"/>
    </row>
    <row r="139" spans="1:6">
      <c r="A139" s="189"/>
      <c r="B139" s="98"/>
      <c r="C139" s="141"/>
      <c r="D139" s="141"/>
      <c r="E139" s="141"/>
      <c r="F139" s="585"/>
    </row>
    <row r="140" spans="1:6" s="574" customFormat="1" ht="13.5" thickBot="1">
      <c r="A140" s="309"/>
      <c r="B140" s="1044" t="s">
        <v>126</v>
      </c>
      <c r="C140" s="1045"/>
      <c r="D140" s="1046"/>
      <c r="E140" s="309"/>
      <c r="F140" s="718"/>
    </row>
    <row r="141" spans="1:6" ht="13.5" thickTop="1">
      <c r="A141" s="308"/>
      <c r="B141" s="1047"/>
      <c r="C141" s="1048"/>
      <c r="D141" s="1049"/>
      <c r="E141" s="308"/>
      <c r="F141" s="308"/>
    </row>
    <row r="142" spans="1:6">
      <c r="A142" s="146"/>
      <c r="B142" s="152"/>
      <c r="C142" s="310"/>
      <c r="D142" s="150"/>
      <c r="E142" s="150"/>
      <c r="F142" s="593"/>
    </row>
    <row r="143" spans="1:6">
      <c r="A143" s="146"/>
      <c r="B143" s="152"/>
      <c r="C143" s="150"/>
      <c r="D143" s="150"/>
      <c r="E143" s="150"/>
      <c r="F143" s="593"/>
    </row>
    <row r="144" spans="1:6">
      <c r="A144" s="569"/>
      <c r="B144" s="488"/>
      <c r="C144" s="392"/>
      <c r="D144" s="646"/>
      <c r="E144" s="392"/>
      <c r="F144" s="393"/>
    </row>
    <row r="145" spans="1:6">
      <c r="A145" s="45" t="s">
        <v>0</v>
      </c>
      <c r="B145" s="25" t="s">
        <v>1</v>
      </c>
      <c r="C145" s="87" t="s">
        <v>2</v>
      </c>
      <c r="D145" s="647" t="s">
        <v>3</v>
      </c>
      <c r="E145" s="87" t="s">
        <v>4</v>
      </c>
      <c r="F145" s="65" t="s">
        <v>5</v>
      </c>
    </row>
    <row r="146" spans="1:6">
      <c r="A146" s="189"/>
      <c r="B146" s="195"/>
      <c r="C146" s="141"/>
      <c r="D146" s="211"/>
      <c r="E146" s="141"/>
      <c r="F146" s="589"/>
    </row>
    <row r="147" spans="1:6">
      <c r="A147" s="189"/>
      <c r="B147" s="41"/>
      <c r="C147" s="141"/>
      <c r="D147" s="141"/>
      <c r="E147" s="141"/>
      <c r="F147" s="585"/>
    </row>
    <row r="148" spans="1:6">
      <c r="A148" s="189"/>
      <c r="B148" s="40" t="s">
        <v>273</v>
      </c>
      <c r="C148" s="154"/>
      <c r="D148" s="154"/>
      <c r="E148" s="154"/>
      <c r="F148" s="575"/>
    </row>
    <row r="149" spans="1:6">
      <c r="A149" s="189"/>
      <c r="B149" s="153"/>
      <c r="C149" s="154"/>
      <c r="D149" s="154"/>
      <c r="E149" s="154"/>
      <c r="F149" s="575"/>
    </row>
    <row r="150" spans="1:6">
      <c r="A150" s="189"/>
      <c r="B150" s="40"/>
      <c r="C150" s="154"/>
      <c r="D150" s="154"/>
      <c r="E150" s="154"/>
      <c r="F150" s="575"/>
    </row>
    <row r="151" spans="1:6">
      <c r="A151" s="189"/>
      <c r="B151" s="40" t="str">
        <f>B4</f>
        <v>SECTION 7</v>
      </c>
      <c r="C151" s="154"/>
      <c r="D151" s="154"/>
      <c r="E151" s="154"/>
      <c r="F151" s="575"/>
    </row>
    <row r="152" spans="1:6">
      <c r="A152" s="189"/>
      <c r="B152" s="40"/>
      <c r="C152" s="154"/>
      <c r="D152" s="154"/>
      <c r="E152" s="154"/>
      <c r="F152" s="575"/>
    </row>
    <row r="153" spans="1:6">
      <c r="A153" s="189"/>
      <c r="B153" s="40" t="s">
        <v>1122</v>
      </c>
      <c r="C153" s="154"/>
      <c r="D153" s="154"/>
      <c r="E153" s="154"/>
      <c r="F153" s="575"/>
    </row>
    <row r="154" spans="1:6">
      <c r="A154" s="189"/>
      <c r="B154" s="153"/>
      <c r="C154" s="154"/>
      <c r="D154" s="154"/>
      <c r="E154" s="154"/>
      <c r="F154" s="575"/>
    </row>
    <row r="155" spans="1:6">
      <c r="A155" s="189"/>
      <c r="B155" s="153" t="s">
        <v>966</v>
      </c>
      <c r="C155" s="154"/>
      <c r="D155" s="154"/>
      <c r="E155" s="154"/>
      <c r="F155" s="575"/>
    </row>
    <row r="156" spans="1:6">
      <c r="A156" s="189"/>
      <c r="B156" s="153"/>
      <c r="C156" s="154"/>
      <c r="D156" s="154"/>
      <c r="E156" s="154"/>
      <c r="F156" s="575"/>
    </row>
    <row r="157" spans="1:6">
      <c r="A157" s="189"/>
      <c r="B157" s="153"/>
      <c r="C157" s="154"/>
      <c r="D157" s="154"/>
      <c r="E157" s="154"/>
      <c r="F157" s="575"/>
    </row>
    <row r="158" spans="1:6">
      <c r="A158" s="189"/>
      <c r="B158" s="153"/>
      <c r="C158" s="154"/>
      <c r="D158" s="154"/>
      <c r="E158" s="154"/>
      <c r="F158" s="575"/>
    </row>
    <row r="159" spans="1:6">
      <c r="A159" s="189"/>
      <c r="B159" s="153"/>
      <c r="C159" s="154"/>
      <c r="D159" s="154"/>
      <c r="E159" s="154"/>
      <c r="F159" s="575"/>
    </row>
    <row r="160" spans="1:6">
      <c r="A160" s="189"/>
      <c r="B160" s="153" t="s">
        <v>965</v>
      </c>
      <c r="C160" s="154"/>
      <c r="D160" s="154"/>
      <c r="E160" s="154"/>
      <c r="F160" s="575"/>
    </row>
    <row r="161" spans="1:6">
      <c r="A161" s="189"/>
      <c r="B161" s="153"/>
      <c r="C161" s="154"/>
      <c r="D161" s="154"/>
      <c r="E161" s="154"/>
      <c r="F161" s="575"/>
    </row>
    <row r="162" spans="1:6">
      <c r="A162" s="189"/>
      <c r="B162" s="153"/>
      <c r="C162" s="154"/>
      <c r="D162" s="154"/>
      <c r="E162" s="154"/>
      <c r="F162" s="575"/>
    </row>
    <row r="163" spans="1:6">
      <c r="A163" s="189"/>
      <c r="B163" s="153"/>
      <c r="C163" s="154"/>
      <c r="D163" s="154"/>
      <c r="E163" s="154"/>
      <c r="F163" s="575"/>
    </row>
    <row r="164" spans="1:6">
      <c r="A164" s="189"/>
      <c r="B164" s="153" t="s">
        <v>964</v>
      </c>
      <c r="C164" s="154"/>
      <c r="D164" s="154"/>
      <c r="E164" s="154"/>
      <c r="F164" s="575"/>
    </row>
    <row r="165" spans="1:6">
      <c r="A165" s="189"/>
      <c r="B165" s="41"/>
      <c r="C165" s="141"/>
      <c r="D165" s="141"/>
      <c r="E165" s="141"/>
      <c r="F165" s="585"/>
    </row>
    <row r="166" spans="1:6">
      <c r="A166" s="189"/>
      <c r="B166" s="41"/>
      <c r="C166" s="141"/>
      <c r="D166" s="141"/>
      <c r="E166" s="141"/>
      <c r="F166" s="585"/>
    </row>
    <row r="167" spans="1:6">
      <c r="A167" s="189"/>
      <c r="B167" s="41"/>
      <c r="C167" s="141"/>
      <c r="D167" s="141"/>
      <c r="E167" s="141"/>
      <c r="F167" s="585"/>
    </row>
    <row r="168" spans="1:6">
      <c r="A168" s="189"/>
      <c r="B168" s="41"/>
      <c r="C168" s="141"/>
      <c r="D168" s="141"/>
      <c r="E168" s="141"/>
      <c r="F168" s="585"/>
    </row>
    <row r="169" spans="1:6">
      <c r="A169" s="189"/>
      <c r="B169" s="41"/>
      <c r="C169" s="141"/>
      <c r="D169" s="141"/>
      <c r="E169" s="141"/>
      <c r="F169" s="585"/>
    </row>
    <row r="170" spans="1:6">
      <c r="A170" s="189"/>
      <c r="B170" s="41"/>
      <c r="C170" s="141"/>
      <c r="D170" s="141"/>
      <c r="E170" s="141"/>
      <c r="F170" s="585"/>
    </row>
    <row r="171" spans="1:6">
      <c r="A171" s="189"/>
      <c r="B171" s="41"/>
      <c r="C171" s="141"/>
      <c r="D171" s="141"/>
      <c r="E171" s="141"/>
      <c r="F171" s="585"/>
    </row>
    <row r="172" spans="1:6">
      <c r="A172" s="189"/>
      <c r="B172" s="41"/>
      <c r="C172" s="141"/>
      <c r="D172" s="141"/>
      <c r="E172" s="141"/>
      <c r="F172" s="585"/>
    </row>
    <row r="173" spans="1:6">
      <c r="A173" s="189"/>
      <c r="B173" s="41"/>
      <c r="C173" s="141"/>
      <c r="D173" s="141"/>
      <c r="E173" s="141"/>
      <c r="F173" s="585"/>
    </row>
    <row r="174" spans="1:6">
      <c r="A174" s="189"/>
      <c r="B174" s="41"/>
      <c r="C174" s="141"/>
      <c r="D174" s="141"/>
      <c r="E174" s="141"/>
      <c r="F174" s="585"/>
    </row>
    <row r="175" spans="1:6">
      <c r="A175" s="189"/>
      <c r="B175" s="41"/>
      <c r="C175" s="141"/>
      <c r="D175" s="141"/>
      <c r="E175" s="141"/>
      <c r="F175" s="585"/>
    </row>
    <row r="176" spans="1:6">
      <c r="A176" s="189"/>
      <c r="B176" s="41"/>
      <c r="C176" s="141"/>
      <c r="D176" s="141"/>
      <c r="E176" s="141"/>
      <c r="F176" s="585"/>
    </row>
    <row r="177" spans="1:6">
      <c r="A177" s="189"/>
      <c r="B177" s="41"/>
      <c r="C177" s="141"/>
      <c r="D177" s="141"/>
      <c r="E177" s="141"/>
      <c r="F177" s="585"/>
    </row>
    <row r="178" spans="1:6">
      <c r="A178" s="189"/>
      <c r="B178" s="41"/>
      <c r="C178" s="141"/>
      <c r="D178" s="141"/>
      <c r="E178" s="141"/>
      <c r="F178" s="585"/>
    </row>
    <row r="179" spans="1:6">
      <c r="A179" s="189"/>
      <c r="B179" s="41"/>
      <c r="C179" s="141"/>
      <c r="D179" s="141"/>
      <c r="E179" s="141"/>
      <c r="F179" s="585"/>
    </row>
    <row r="180" spans="1:6">
      <c r="A180" s="189"/>
      <c r="B180" s="41"/>
      <c r="C180" s="141"/>
      <c r="D180" s="141"/>
      <c r="E180" s="141"/>
      <c r="F180" s="585"/>
    </row>
    <row r="181" spans="1:6">
      <c r="A181" s="189"/>
      <c r="B181" s="597"/>
      <c r="C181" s="141"/>
      <c r="D181" s="141"/>
      <c r="E181" s="141"/>
      <c r="F181" s="585"/>
    </row>
    <row r="182" spans="1:6">
      <c r="A182" s="189"/>
      <c r="B182" s="597"/>
      <c r="C182" s="141"/>
      <c r="D182" s="141"/>
      <c r="E182" s="141"/>
      <c r="F182" s="585"/>
    </row>
    <row r="183" spans="1:6">
      <c r="A183" s="189"/>
      <c r="B183" s="597"/>
      <c r="C183" s="141"/>
      <c r="D183" s="141"/>
      <c r="E183" s="141"/>
      <c r="F183" s="585"/>
    </row>
    <row r="184" spans="1:6">
      <c r="A184" s="189"/>
      <c r="B184" s="41"/>
      <c r="C184" s="141"/>
      <c r="D184" s="141"/>
      <c r="E184" s="141"/>
      <c r="F184" s="585"/>
    </row>
    <row r="185" spans="1:6">
      <c r="A185" s="189"/>
      <c r="B185" s="41"/>
      <c r="C185" s="141"/>
      <c r="D185" s="141"/>
      <c r="E185" s="141"/>
      <c r="F185" s="585"/>
    </row>
    <row r="186" spans="1:6">
      <c r="A186" s="217"/>
      <c r="B186" s="4"/>
      <c r="C186" s="219"/>
      <c r="D186" s="217"/>
      <c r="E186" s="217"/>
      <c r="F186" s="719"/>
    </row>
    <row r="187" spans="1:6">
      <c r="A187" s="217"/>
      <c r="B187" s="4"/>
      <c r="C187" s="219"/>
      <c r="D187" s="217"/>
      <c r="E187" s="217"/>
      <c r="F187" s="719"/>
    </row>
    <row r="188" spans="1:6">
      <c r="A188" s="217"/>
      <c r="B188" s="4"/>
      <c r="C188" s="219"/>
      <c r="D188" s="217"/>
      <c r="E188" s="217"/>
      <c r="F188" s="719"/>
    </row>
    <row r="189" spans="1:6">
      <c r="A189" s="217"/>
      <c r="B189" s="4"/>
      <c r="C189" s="219"/>
      <c r="D189" s="217"/>
      <c r="E189" s="217"/>
      <c r="F189" s="719"/>
    </row>
    <row r="190" spans="1:6">
      <c r="A190" s="217"/>
      <c r="B190" s="4"/>
      <c r="C190" s="219"/>
      <c r="D190" s="217"/>
      <c r="E190" s="217"/>
      <c r="F190" s="719"/>
    </row>
    <row r="191" spans="1:6">
      <c r="A191" s="217"/>
      <c r="B191" s="98"/>
      <c r="C191" s="219"/>
      <c r="D191" s="217"/>
      <c r="E191" s="217"/>
      <c r="F191" s="719"/>
    </row>
    <row r="192" spans="1:6">
      <c r="A192" s="217"/>
      <c r="B192" s="98"/>
      <c r="C192" s="219"/>
      <c r="D192" s="217"/>
      <c r="E192" s="217"/>
      <c r="F192" s="719"/>
    </row>
    <row r="193" spans="1:6">
      <c r="A193" s="217"/>
      <c r="B193" s="98"/>
      <c r="C193" s="219"/>
      <c r="D193" s="217"/>
      <c r="E193" s="217"/>
      <c r="F193" s="719"/>
    </row>
    <row r="194" spans="1:6" s="574" customFormat="1" ht="30.75" customHeight="1">
      <c r="A194" s="576"/>
      <c r="B194" s="1033" t="s">
        <v>857</v>
      </c>
      <c r="C194" s="1034"/>
      <c r="D194" s="1035"/>
      <c r="E194" s="576"/>
      <c r="F194" s="720"/>
    </row>
    <row r="195" spans="1:6">
      <c r="C195" s="598"/>
    </row>
  </sheetData>
  <mergeCells count="7">
    <mergeCell ref="B194:D194"/>
    <mergeCell ref="B49:D49"/>
    <mergeCell ref="B50:D50"/>
    <mergeCell ref="B90:D90"/>
    <mergeCell ref="B91:D91"/>
    <mergeCell ref="B140:D140"/>
    <mergeCell ref="B141:D141"/>
  </mergeCells>
  <pageMargins left="0.7" right="0.7" top="0.75" bottom="0.75" header="0.3" footer="0.3"/>
  <pageSetup orientation="portrait" r:id="rId1"/>
  <headerFooter>
    <oddHeader>&amp;L&amp;"-,Italic"&amp;10Bills of Quantities&amp;CProposed Bomet Mother and Child Welness Center</oddHeader>
    <oddFooter>&amp;L&amp;"+,Italic"&amp;9Staircase,Ramp and Railing&amp;CPage &amp;P of &amp;N&amp;R&amp;"-,Italic"&amp;9Section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BreakPreview" topLeftCell="A9" zoomScaleNormal="100" zoomScaleSheetLayoutView="100" workbookViewId="0">
      <selection activeCell="B38" sqref="B38"/>
    </sheetView>
  </sheetViews>
  <sheetFormatPr defaultColWidth="9.140625" defaultRowHeight="14.25"/>
  <cols>
    <col min="1" max="1" width="6.7109375" style="401" customWidth="1"/>
    <col min="2" max="2" width="51.28515625" style="401" customWidth="1"/>
    <col min="3" max="3" width="12.28515625" style="401" customWidth="1"/>
    <col min="4" max="4" width="20.140625" style="401" customWidth="1"/>
    <col min="5" max="16384" width="9.140625" style="401"/>
  </cols>
  <sheetData>
    <row r="1" spans="1:4">
      <c r="A1" s="369" t="s">
        <v>0</v>
      </c>
      <c r="B1" s="370" t="s">
        <v>1</v>
      </c>
      <c r="C1" s="371"/>
      <c r="D1" s="372" t="s">
        <v>63</v>
      </c>
    </row>
    <row r="2" spans="1:4" ht="25.5" customHeight="1">
      <c r="A2" s="7"/>
      <c r="B2" s="1050" t="s">
        <v>931</v>
      </c>
      <c r="C2" s="1051"/>
      <c r="D2" s="14"/>
    </row>
    <row r="3" spans="1:4">
      <c r="A3" s="7"/>
      <c r="B3" s="358"/>
      <c r="C3" s="358"/>
      <c r="D3" s="14"/>
    </row>
    <row r="4" spans="1:4">
      <c r="A4" s="7"/>
      <c r="B4" s="35" t="s">
        <v>1061</v>
      </c>
      <c r="C4" s="80"/>
      <c r="D4" s="14"/>
    </row>
    <row r="5" spans="1:4">
      <c r="A5" s="7"/>
      <c r="B5" s="35"/>
      <c r="C5" s="80"/>
      <c r="D5" s="14"/>
    </row>
    <row r="6" spans="1:4">
      <c r="A6" s="7"/>
      <c r="B6" s="35" t="s">
        <v>289</v>
      </c>
      <c r="C6" s="80"/>
      <c r="D6" s="14"/>
    </row>
    <row r="7" spans="1:4">
      <c r="A7" s="7"/>
      <c r="B7" s="35"/>
      <c r="C7" s="80"/>
      <c r="D7" s="14"/>
    </row>
    <row r="8" spans="1:4">
      <c r="A8" s="7"/>
      <c r="B8" s="35" t="s">
        <v>87</v>
      </c>
      <c r="C8" s="80"/>
      <c r="D8" s="14"/>
    </row>
    <row r="9" spans="1:4">
      <c r="A9" s="7"/>
      <c r="B9" s="62"/>
      <c r="C9" s="80"/>
      <c r="D9" s="14"/>
    </row>
    <row r="10" spans="1:4">
      <c r="A10" s="7"/>
      <c r="B10" s="35" t="s">
        <v>290</v>
      </c>
      <c r="C10" s="80"/>
      <c r="D10" s="14"/>
    </row>
    <row r="11" spans="1:4">
      <c r="A11" s="7"/>
      <c r="B11" s="62"/>
      <c r="C11" s="80"/>
      <c r="D11" s="14"/>
    </row>
    <row r="12" spans="1:4" s="721" customFormat="1" ht="15">
      <c r="A12" s="53">
        <v>1</v>
      </c>
      <c r="B12" s="136" t="s">
        <v>294</v>
      </c>
      <c r="C12" s="137"/>
      <c r="D12" s="395"/>
    </row>
    <row r="13" spans="1:4" s="721" customFormat="1" ht="15">
      <c r="A13" s="53"/>
      <c r="B13" s="136"/>
      <c r="C13" s="137"/>
      <c r="D13" s="395"/>
    </row>
    <row r="14" spans="1:4">
      <c r="A14" s="7"/>
      <c r="B14" s="62"/>
      <c r="C14" s="80"/>
      <c r="D14" s="14"/>
    </row>
    <row r="15" spans="1:4">
      <c r="A15" s="53">
        <v>2</v>
      </c>
      <c r="B15" s="136" t="s">
        <v>202</v>
      </c>
      <c r="C15" s="639"/>
      <c r="D15" s="395"/>
    </row>
    <row r="16" spans="1:4">
      <c r="A16" s="53"/>
      <c r="B16" s="136"/>
      <c r="C16" s="639"/>
      <c r="D16" s="395"/>
    </row>
    <row r="17" spans="1:4">
      <c r="A17" s="53"/>
      <c r="B17" s="136"/>
      <c r="C17" s="137"/>
      <c r="D17" s="395"/>
    </row>
    <row r="18" spans="1:4">
      <c r="A18" s="53">
        <v>3</v>
      </c>
      <c r="B18" s="138" t="s">
        <v>291</v>
      </c>
      <c r="C18" s="639"/>
      <c r="D18" s="395"/>
    </row>
    <row r="19" spans="1:4">
      <c r="A19" s="53"/>
      <c r="B19" s="138"/>
      <c r="C19" s="639"/>
      <c r="D19" s="395"/>
    </row>
    <row r="20" spans="1:4">
      <c r="A20" s="53"/>
      <c r="B20" s="136"/>
      <c r="C20" s="137"/>
      <c r="D20" s="395"/>
    </row>
    <row r="21" spans="1:4">
      <c r="A21" s="53">
        <v>4</v>
      </c>
      <c r="B21" s="136" t="s">
        <v>292</v>
      </c>
      <c r="C21" s="639"/>
      <c r="D21" s="395"/>
    </row>
    <row r="22" spans="1:4">
      <c r="A22" s="53"/>
      <c r="B22" s="136"/>
      <c r="C22" s="639"/>
      <c r="D22" s="395"/>
    </row>
    <row r="23" spans="1:4">
      <c r="A23" s="53"/>
      <c r="B23" s="136"/>
      <c r="C23" s="139"/>
      <c r="D23" s="395"/>
    </row>
    <row r="24" spans="1:4">
      <c r="A24" s="53">
        <v>5</v>
      </c>
      <c r="B24" s="136" t="s">
        <v>293</v>
      </c>
      <c r="C24" s="639"/>
      <c r="D24" s="395"/>
    </row>
    <row r="25" spans="1:4">
      <c r="A25" s="53"/>
      <c r="B25" s="136"/>
      <c r="C25" s="639"/>
      <c r="D25" s="395"/>
    </row>
    <row r="26" spans="1:4">
      <c r="A26" s="53"/>
      <c r="B26" s="136"/>
      <c r="C26" s="137"/>
      <c r="D26" s="395"/>
    </row>
    <row r="27" spans="1:4">
      <c r="A27" s="53">
        <v>6</v>
      </c>
      <c r="B27" s="136" t="s">
        <v>1080</v>
      </c>
      <c r="C27" s="639"/>
      <c r="D27" s="395"/>
    </row>
    <row r="28" spans="1:4">
      <c r="A28" s="53"/>
      <c r="B28" s="136"/>
      <c r="C28" s="639"/>
      <c r="D28" s="395"/>
    </row>
    <row r="29" spans="1:4">
      <c r="A29" s="53"/>
      <c r="B29" s="136"/>
      <c r="C29" s="639"/>
      <c r="D29" s="395"/>
    </row>
    <row r="30" spans="1:4" ht="15" customHeight="1">
      <c r="A30" s="53">
        <v>7</v>
      </c>
      <c r="B30" s="136" t="s">
        <v>835</v>
      </c>
      <c r="C30" s="639"/>
      <c r="D30" s="395"/>
    </row>
    <row r="31" spans="1:4" ht="15" customHeight="1">
      <c r="A31" s="53"/>
      <c r="B31" s="136"/>
      <c r="C31" s="639"/>
      <c r="D31" s="395"/>
    </row>
    <row r="32" spans="1:4" ht="15" customHeight="1">
      <c r="A32" s="53"/>
      <c r="B32" s="136"/>
      <c r="C32" s="639"/>
      <c r="D32" s="395"/>
    </row>
    <row r="33" spans="1:4" ht="15" customHeight="1">
      <c r="A33" s="53"/>
      <c r="B33" s="136"/>
      <c r="C33" s="639"/>
      <c r="D33" s="395"/>
    </row>
    <row r="34" spans="1:4" ht="15" customHeight="1">
      <c r="A34" s="53"/>
      <c r="B34" s="136"/>
      <c r="C34" s="639"/>
      <c r="D34" s="395"/>
    </row>
    <row r="35" spans="1:4" ht="15" customHeight="1">
      <c r="A35" s="53"/>
      <c r="B35" s="136"/>
      <c r="C35" s="639"/>
      <c r="D35" s="395"/>
    </row>
    <row r="36" spans="1:4" ht="15" customHeight="1">
      <c r="A36" s="53"/>
      <c r="B36" s="136"/>
      <c r="C36" s="639"/>
      <c r="D36" s="395"/>
    </row>
    <row r="37" spans="1:4" ht="15" customHeight="1">
      <c r="A37" s="53"/>
      <c r="B37" s="136"/>
      <c r="C37" s="639"/>
      <c r="D37" s="395"/>
    </row>
    <row r="38" spans="1:4" ht="15" customHeight="1">
      <c r="A38" s="53"/>
      <c r="B38" s="136"/>
      <c r="C38" s="639"/>
      <c r="D38" s="395"/>
    </row>
    <row r="39" spans="1:4" ht="15" customHeight="1">
      <c r="A39" s="53"/>
      <c r="B39" s="136"/>
      <c r="C39" s="639"/>
      <c r="D39" s="395"/>
    </row>
    <row r="40" spans="1:4">
      <c r="A40" s="53"/>
      <c r="B40" s="136"/>
      <c r="C40" s="639"/>
      <c r="D40" s="395"/>
    </row>
    <row r="41" spans="1:4">
      <c r="A41" s="53"/>
      <c r="B41" s="136"/>
      <c r="C41" s="639"/>
      <c r="D41" s="395"/>
    </row>
    <row r="42" spans="1:4" s="721" customFormat="1" ht="15">
      <c r="A42" s="53"/>
      <c r="B42" s="136"/>
      <c r="C42" s="161"/>
      <c r="D42" s="395"/>
    </row>
    <row r="43" spans="1:4" s="721" customFormat="1" ht="15">
      <c r="A43" s="53"/>
      <c r="B43" s="136"/>
      <c r="C43" s="161"/>
      <c r="D43" s="395"/>
    </row>
    <row r="44" spans="1:4">
      <c r="A44" s="5"/>
      <c r="B44" s="160"/>
      <c r="C44" s="92"/>
      <c r="D44" s="396"/>
    </row>
    <row r="45" spans="1:4" ht="15" customHeight="1">
      <c r="A45" s="949" t="s">
        <v>1079</v>
      </c>
      <c r="B45" s="950"/>
      <c r="C45" s="951"/>
      <c r="D45" s="397"/>
    </row>
    <row r="46" spans="1:4">
      <c r="A46" s="993"/>
      <c r="B46" s="966"/>
      <c r="C46" s="967"/>
      <c r="D46" s="398"/>
    </row>
    <row r="47" spans="1:4" ht="15">
      <c r="A47" s="722"/>
      <c r="B47" s="616" t="s">
        <v>1066</v>
      </c>
      <c r="C47" s="399"/>
      <c r="D47" s="400"/>
    </row>
  </sheetData>
  <mergeCells count="2">
    <mergeCell ref="A45:C46"/>
    <mergeCell ref="B2:C2"/>
  </mergeCells>
  <pageMargins left="0.7" right="0.7" top="0.75" bottom="0.75" header="0.3" footer="0.3"/>
  <pageSetup orientation="portrait" r:id="rId1"/>
  <headerFooter>
    <oddHeader xml:space="preserve">&amp;L&amp;"-,Italic"&amp;10Bills of Quantities&amp;CProposed Bomet Mother and Child Wellness Center. </oddHeader>
    <oddFooter>&amp;L&amp;"+,Italic"&amp;9Main Summary&amp;CPage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COVER</vt:lpstr>
      <vt:lpstr>Basement</vt:lpstr>
      <vt:lpstr>GROUND F</vt:lpstr>
      <vt:lpstr>1st floor</vt:lpstr>
      <vt:lpstr>2nd floor</vt:lpstr>
      <vt:lpstr>3rd floor</vt:lpstr>
      <vt:lpstr>4TH FLOOR</vt:lpstr>
      <vt:lpstr>stair,ramp n railings</vt:lpstr>
      <vt:lpstr>MAIN SUMMARY</vt:lpstr>
      <vt:lpstr>PC SUMS</vt:lpstr>
      <vt:lpstr>GRAND SUMMARY</vt:lpstr>
      <vt:lpstr>workings</vt:lpstr>
      <vt:lpstr>'GRAND SUMMARY'!Print_Area</vt:lpstr>
      <vt:lpstr>'PC SUMS'!Print_Area</vt:lpstr>
    </vt:vector>
  </TitlesOfParts>
  <Company>Nyara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Rasugu T</dc:creator>
  <cp:lastModifiedBy>Leonard</cp:lastModifiedBy>
  <cp:lastPrinted>2019-05-13T13:15:57Z</cp:lastPrinted>
  <dcterms:created xsi:type="dcterms:W3CDTF">2009-06-10T09:58:46Z</dcterms:created>
  <dcterms:modified xsi:type="dcterms:W3CDTF">2019-05-13T13:16:17Z</dcterms:modified>
</cp:coreProperties>
</file>